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7755" activeTab="0"/>
  </bookViews>
  <sheets>
    <sheet name="daňové příjmy" sheetId="1" r:id="rId1"/>
    <sheet name="komentář-financování" sheetId="2" r:id="rId2"/>
  </sheets>
  <definedNames>
    <definedName name="_xlnm.Print_Area" localSheetId="0">'daňové příjmy'!$A$1:$N$39</definedName>
  </definedNames>
  <calcPr fullCalcOnLoad="1"/>
</workbook>
</file>

<file path=xl/sharedStrings.xml><?xml version="1.0" encoding="utf-8"?>
<sst xmlns="http://schemas.openxmlformats.org/spreadsheetml/2006/main" count="120" uniqueCount="102">
  <si>
    <r>
      <t>Firma Cityfinance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vychází z aktuální vyhlášky MF ČR k RUD č. 192/2018 Sb. a z návrhu výnosů daní dle MF Č v souladu se zák. č. 260/2017 Sb.</t>
    </r>
  </si>
  <si>
    <t xml:space="preserve">propočet </t>
  </si>
  <si>
    <t>www.smocr.cz</t>
  </si>
  <si>
    <t xml:space="preserve">sl.1 - sl.5 :  </t>
  </si>
  <si>
    <t xml:space="preserve">sl.6 - sl. 8 : </t>
  </si>
  <si>
    <t>sl.9 :</t>
  </si>
  <si>
    <t xml:space="preserve">sl.10 : </t>
  </si>
  <si>
    <t>sl.12:</t>
  </si>
  <si>
    <t>daň z příjmů FO placená plátci</t>
  </si>
  <si>
    <t>daň z příjmů FO placená poplatníky</t>
  </si>
  <si>
    <t>daň z příjmů FO vybíraná srážkou</t>
  </si>
  <si>
    <t>daň z příjmů PO</t>
  </si>
  <si>
    <t>daň z nemovitých věcí</t>
  </si>
  <si>
    <t>počátek splácení 20.1.2019</t>
  </si>
  <si>
    <t>konec splácení 20.12.2032</t>
  </si>
  <si>
    <t>Závěr:</t>
  </si>
  <si>
    <t>plnění v roce  2014</t>
  </si>
  <si>
    <t>plnění v roce  2015</t>
  </si>
  <si>
    <t>plnění v roce  2016</t>
  </si>
  <si>
    <t>www.aqe.cz</t>
  </si>
  <si>
    <t xml:space="preserve">návrh </t>
  </si>
  <si>
    <t>propočet</t>
  </si>
  <si>
    <t>sl. 3</t>
  </si>
  <si>
    <t>sl. 4</t>
  </si>
  <si>
    <t>sl. 5</t>
  </si>
  <si>
    <t>Přehled úvěrů:</t>
  </si>
  <si>
    <t>pol.</t>
  </si>
  <si>
    <t>§</t>
  </si>
  <si>
    <t xml:space="preserve">text </t>
  </si>
  <si>
    <t>Uhrazené splátky přijatých půjčených prostředků</t>
  </si>
  <si>
    <t>sl.11 :</t>
  </si>
  <si>
    <t>sl. 6</t>
  </si>
  <si>
    <t>sl. 7</t>
  </si>
  <si>
    <t>sl. 8</t>
  </si>
  <si>
    <t>sl. 9</t>
  </si>
  <si>
    <t>sl. 10</t>
  </si>
  <si>
    <t>sl. 11</t>
  </si>
  <si>
    <t>poskytovatel Česká spořitelna</t>
  </si>
  <si>
    <t>položka</t>
  </si>
  <si>
    <t>zdůvodnění zapracování</t>
  </si>
  <si>
    <t>částka v tis. Kč</t>
  </si>
  <si>
    <t>celkem</t>
  </si>
  <si>
    <t>Financování</t>
  </si>
  <si>
    <t>Změna stavu krátkodobých prostředků na bankovních účtech</t>
  </si>
  <si>
    <t>konec splácení 31.12.2020</t>
  </si>
  <si>
    <t>úroková sazba 1M PRIBOR + marže 0,65% p.a.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</si>
  <si>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</si>
  <si>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</si>
  <si>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</si>
  <si>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</si>
  <si>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poskytovatel ČSOB</t>
  </si>
  <si>
    <t>počátek splácení 31.1.2013</t>
  </si>
  <si>
    <t>Úvěr ve výši 15 821 402,22 Kč z roku 2012:</t>
  </si>
  <si>
    <t>název</t>
  </si>
  <si>
    <t>DPH</t>
  </si>
  <si>
    <t>příloha č. 2.3</t>
  </si>
  <si>
    <t>příloha č. 2.2</t>
  </si>
  <si>
    <t>Kč</t>
  </si>
  <si>
    <t>tis. Kč</t>
  </si>
  <si>
    <t>www.cityfinance.cz</t>
  </si>
  <si>
    <t>do rozpočtu</t>
  </si>
  <si>
    <t>města</t>
  </si>
  <si>
    <t>plnění v roce 2017</t>
  </si>
  <si>
    <t>Daňové příjmy - rozbor a návrh na rok 2019</t>
  </si>
  <si>
    <t>Výpočet daňových příjmů pro město Příbor firmou Cityfinance není nijak snížen.</t>
  </si>
  <si>
    <t>Firma Cityfinance doporučuje data návrhu rozpočtu na rok 2019 mírně snížit, resp. brát poskytnutý propočet jako strop.</t>
  </si>
  <si>
    <r>
      <t>Firma Aqe</t>
    </r>
    <r>
      <rPr>
        <sz val="10"/>
        <rFont val="Calibri"/>
        <family val="2"/>
      </rPr>
      <t xml:space="preserve"> advisors poskytuje výpočet daňových příjmů pro jednotlivé obce na svých stránkách zdarma. Výpočet daní je rovněž podle novely zákona č. 260/2017 Sb.</t>
    </r>
  </si>
  <si>
    <t>postupných přechodů z 80% na hodnotu 78%.</t>
  </si>
  <si>
    <t>Zákon č. 260/2017 Sb. zvýšil podíl od 1.1.2018 obcí z celostátního hrubého výnosu DPH z 21,4% na 23,58%, zároveň zvýšil koeficient poměru žáků ze 7% na 9% a snížil koeficient</t>
  </si>
  <si>
    <r>
      <t>Svaz města a obcí</t>
    </r>
    <r>
      <rPr>
        <sz val="10"/>
        <rFont val="Calibri"/>
        <family val="2"/>
      </rPr>
      <t xml:space="preserve"> zveřejnil rovněž kalkulačku pro výpočet daňových příjmů - vypočteno stejným způsobem jako v předcházejících propočtech.</t>
    </r>
  </si>
  <si>
    <t>Splátky úvěru - z roku 2017 (rekonstrukce objektu čp. 245 a 247 na ul. Jičínská) - 148 810,- Kč x 12 = 1 785 720,- Kč.</t>
  </si>
  <si>
    <t>Pol. 8115 určuje rozdíl krátkodobých prostředků na bankovních účtech na počátku výkazního období a na jeho konci. V tuto chvíli nelze tuto položku stanovit.</t>
  </si>
  <si>
    <t>Úvěr ve výši 10 000 000,- Kč z roku 2010:</t>
  </si>
  <si>
    <t>Úvěr ve výši 25 000 000,- Kč z roku 2017:</t>
  </si>
  <si>
    <t xml:space="preserve"> tis. Kč</t>
  </si>
  <si>
    <t>plnění v roce 2018</t>
  </si>
  <si>
    <t>předpoklad plnění v roce 2019</t>
  </si>
  <si>
    <t>návrh rozpočtu 2020</t>
  </si>
  <si>
    <t>Úvěr ve výši 5 000 000,- Kč z roku 2018:</t>
  </si>
  <si>
    <t>měsíční splátka 59 530,00 Kč</t>
  </si>
  <si>
    <t>měsíční splátka 164 806,00 Kč</t>
  </si>
  <si>
    <t>měsíční splátka 148 810,00 Kč</t>
  </si>
  <si>
    <t>měsíční splátka 83 334,00 Kč</t>
  </si>
  <si>
    <t>počátek splácení 20.1.2020</t>
  </si>
  <si>
    <t>konec splácení 20.12.2024</t>
  </si>
  <si>
    <t>úroková sazba 1M PRIBOR + marže 0,11% p.a.</t>
  </si>
  <si>
    <t>Splátky úvěru - z roku 2010 (revitalizace domu 1483-1485 U Tatry - 59 530 Kč x 12 = 714 360 Kč (715 tis. Kč).</t>
  </si>
  <si>
    <t>Splátky úvěru - z roku 2012 (revitalizace domu 1486 - 1488 U Tatry, 1352 - 1354 ul.Štramberská, 1355 - 1357 ul. Štramberská ) - 164 806 Kč x 12 = 1 977 672 Kč (1 978 tis. Kč).</t>
  </si>
  <si>
    <t>Splátky úvěru - z roku 2018 (doplňující úvěr k rekonstrukci objektu čp. 245 a 247 na ul. Jičínská) - 83 334 Kč x 12 = 1 000 008 Kč (1 000 tis. Kč).</t>
  </si>
  <si>
    <t>---</t>
  </si>
  <si>
    <t>Komentář k návrhu rozpočtu na rok 2020 - třída 8</t>
  </si>
  <si>
    <t>Předpokládané plnění k 31.12.2019 je zjištěno následovně: plnění k 8/2019 + předpoklad do konce roku (= skutečnost 9 - 12/2018)</t>
  </si>
  <si>
    <t>rozpočet 2019</t>
  </si>
  <si>
    <t>skutečnost 8/2019</t>
  </si>
  <si>
    <r>
      <t>Výpočet daňových příjmů poskytla firma Cityfinance z Prahy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Daňová kalkulačka zatím nebyla zveřejněna na stránkách SMOCR ani firma Aqe z Brna.</t>
    </r>
  </si>
  <si>
    <t>plnění daňových příjmů v letech 2014 - 2018</t>
  </si>
  <si>
    <t>vývoj daňových příjmů v roce 2019</t>
  </si>
  <si>
    <t>daňové příjmy určené firmou Cityfinance pro rok 2020</t>
  </si>
  <si>
    <r>
      <t xml:space="preserve">V návrhu rozpočtu u daňových položek jsou navrženy částky, které poskytla firma Cityfinance dle svých propočtů </t>
    </r>
    <r>
      <rPr>
        <u val="single"/>
        <sz val="12"/>
        <rFont val="Calibri"/>
        <family val="2"/>
      </rPr>
      <t>snížené o 5 %.</t>
    </r>
  </si>
  <si>
    <t>návrh daňových příjmů do rozpočtu města Příbor pro rok 2020</t>
  </si>
  <si>
    <t>sl.1</t>
  </si>
  <si>
    <t>sl.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</si>
</sst>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42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i/>
      <sz val="10"/>
      <name val="Calibri"/>
      <family val="2"/>
    </font>
    <font>
      <sz val="12"/>
      <color indexed="14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12"/>
      <name val="Arial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14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sz val="9"/>
      <color indexed="14"/>
      <name val="Calibri"/>
      <family val="2"/>
    </font>
    <font>
      <b/>
      <sz val="9"/>
      <color indexed="12"/>
      <name val="Calibri"/>
      <family val="2"/>
    </font>
    <font>
      <b/>
      <sz val="9"/>
      <color indexed="10"/>
      <name val="Calibri"/>
      <family val="2"/>
    </font>
    <font>
      <b/>
      <sz val="9"/>
      <color indexed="14"/>
      <name val="Calibri"/>
      <family val="2"/>
    </font>
    <font>
      <i/>
      <sz val="8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b/>
      <u val="single"/>
      <sz val="14"/>
      <name val="Calibri"/>
      <family val="2"/>
    </font>
    <font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5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56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30" fillId="0" borderId="0" xfId="0" applyFont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2" fillId="0" borderId="0" xfId="0" applyFont="1" applyAlignment="1">
      <alignment horizontal="center"/>
    </xf>
    <xf numFmtId="0" fontId="35" fillId="0" borderId="0" xfId="68" applyFont="1" applyAlignment="1" applyProtection="1">
      <alignment horizontal="center"/>
      <protection/>
    </xf>
    <xf numFmtId="0" fontId="36" fillId="0" borderId="0" xfId="68" applyFont="1" applyAlignment="1" applyProtection="1">
      <alignment horizontal="center"/>
      <protection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37" fillId="19" borderId="17" xfId="0" applyFont="1" applyFill="1" applyBorder="1" applyAlignment="1">
      <alignment horizontal="center" vertical="center" wrapText="1"/>
    </xf>
    <xf numFmtId="0" fontId="38" fillId="19" borderId="17" xfId="0" applyFont="1" applyFill="1" applyBorder="1" applyAlignment="1">
      <alignment horizontal="center" vertical="center" wrapText="1"/>
    </xf>
    <xf numFmtId="0" fontId="39" fillId="19" borderId="17" xfId="0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 wrapText="1"/>
    </xf>
    <xf numFmtId="0" fontId="41" fillId="19" borderId="15" xfId="0" applyFont="1" applyFill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2" fillId="0" borderId="23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50" fillId="0" borderId="0" xfId="68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1" fillId="0" borderId="0" xfId="68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" fontId="44" fillId="0" borderId="24" xfId="0" applyNumberFormat="1" applyFont="1" applyBorder="1" applyAlignment="1">
      <alignment horizontal="center" vertical="center" wrapText="1"/>
    </xf>
    <xf numFmtId="4" fontId="47" fillId="0" borderId="25" xfId="0" applyNumberFormat="1" applyFont="1" applyBorder="1" applyAlignment="1">
      <alignment horizontal="center" vertical="center" wrapText="1"/>
    </xf>
    <xf numFmtId="0" fontId="38" fillId="19" borderId="2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7" fillId="19" borderId="27" xfId="0" applyFont="1" applyFill="1" applyBorder="1" applyAlignment="1">
      <alignment horizontal="center" vertical="center" wrapText="1"/>
    </xf>
    <xf numFmtId="4" fontId="42" fillId="0" borderId="28" xfId="0" applyNumberFormat="1" applyFont="1" applyBorder="1" applyAlignment="1">
      <alignment horizontal="center" vertical="center" wrapText="1"/>
    </xf>
    <xf numFmtId="4" fontId="42" fillId="0" borderId="28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 quotePrefix="1">
      <alignment horizontal="center" vertical="center" wrapText="1"/>
    </xf>
    <xf numFmtId="0" fontId="39" fillId="19" borderId="29" xfId="0" applyFont="1" applyFill="1" applyBorder="1" applyAlignment="1">
      <alignment horizontal="center" vertical="center" wrapText="1"/>
    </xf>
    <xf numFmtId="4" fontId="48" fillId="0" borderId="30" xfId="0" applyNumberFormat="1" applyFont="1" applyBorder="1" applyAlignment="1">
      <alignment horizontal="center" vertical="center" wrapText="1"/>
    </xf>
    <xf numFmtId="0" fontId="39" fillId="19" borderId="31" xfId="0" applyFont="1" applyFill="1" applyBorder="1" applyAlignment="1">
      <alignment horizontal="center" vertical="center" wrapText="1"/>
    </xf>
    <xf numFmtId="4" fontId="48" fillId="0" borderId="32" xfId="0" applyNumberFormat="1" applyFont="1" applyBorder="1" applyAlignment="1">
      <alignment horizontal="center" vertical="center" wrapText="1"/>
    </xf>
    <xf numFmtId="4" fontId="48" fillId="0" borderId="3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Špat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finance.cz/" TargetMode="External" /><Relationship Id="rId2" Type="http://schemas.openxmlformats.org/officeDocument/2006/relationships/hyperlink" Target="http://www.aqe.cz/" TargetMode="External" /><Relationship Id="rId3" Type="http://schemas.openxmlformats.org/officeDocument/2006/relationships/hyperlink" Target="http://www.smocr.cz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8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5.140625" style="28" customWidth="1"/>
    <col min="2" max="4" width="11.7109375" style="28" customWidth="1"/>
    <col min="5" max="7" width="12.00390625" style="28" customWidth="1"/>
    <col min="8" max="8" width="10.00390625" style="28" customWidth="1"/>
    <col min="9" max="9" width="12.7109375" style="28" customWidth="1"/>
    <col min="10" max="10" width="12.57421875" style="28" customWidth="1"/>
    <col min="11" max="11" width="12.28125" style="28" customWidth="1"/>
    <col min="12" max="13" width="12.28125" style="28" hidden="1" customWidth="1"/>
    <col min="14" max="14" width="12.28125" style="28" customWidth="1"/>
    <col min="15" max="15" width="11.7109375" style="28" customWidth="1"/>
    <col min="16" max="16384" width="9.140625" style="28" customWidth="1"/>
  </cols>
  <sheetData>
    <row r="1" ht="12.75">
      <c r="A1" s="1" t="s">
        <v>55</v>
      </c>
    </row>
    <row r="2" spans="1:4" ht="18.75">
      <c r="A2" s="69" t="s">
        <v>63</v>
      </c>
      <c r="C2" s="29"/>
      <c r="D2" s="29"/>
    </row>
    <row r="3" spans="3:4" ht="12.75" customHeight="1">
      <c r="C3" s="29"/>
      <c r="D3" s="29"/>
    </row>
    <row r="4" spans="1:9" ht="12.75">
      <c r="A4" s="30" t="s">
        <v>3</v>
      </c>
      <c r="C4" s="1" t="s">
        <v>95</v>
      </c>
      <c r="I4" s="30"/>
    </row>
    <row r="5" spans="1:9" ht="12.75">
      <c r="A5" s="31" t="s">
        <v>4</v>
      </c>
      <c r="C5" s="1" t="s">
        <v>96</v>
      </c>
      <c r="I5" s="31"/>
    </row>
    <row r="6" spans="1:9" ht="12.75">
      <c r="A6" s="32" t="s">
        <v>5</v>
      </c>
      <c r="C6" s="1" t="s">
        <v>97</v>
      </c>
      <c r="I6" s="32"/>
    </row>
    <row r="7" spans="1:9" ht="12.75">
      <c r="A7" s="32" t="s">
        <v>6</v>
      </c>
      <c r="C7" s="1" t="s">
        <v>99</v>
      </c>
      <c r="I7" s="32"/>
    </row>
    <row r="8" spans="1:14" ht="12.75" hidden="1">
      <c r="A8" s="32" t="s">
        <v>30</v>
      </c>
      <c r="I8" s="32"/>
      <c r="N8" s="33"/>
    </row>
    <row r="9" spans="1:14" ht="12.75" hidden="1">
      <c r="A9" s="32" t="s">
        <v>7</v>
      </c>
      <c r="K9" s="33"/>
      <c r="L9" s="33"/>
      <c r="M9" s="33"/>
      <c r="N9" s="33"/>
    </row>
    <row r="10" spans="1:14" ht="12.75">
      <c r="A10" s="32"/>
      <c r="K10" s="33"/>
      <c r="L10" s="33"/>
      <c r="M10" s="33"/>
      <c r="N10" s="33"/>
    </row>
    <row r="11" spans="1:14" ht="12.75">
      <c r="A11" s="32"/>
      <c r="N11" s="76" t="s">
        <v>20</v>
      </c>
    </row>
    <row r="12" spans="1:14" ht="12.75">
      <c r="A12" s="32"/>
      <c r="K12" s="33" t="s">
        <v>21</v>
      </c>
      <c r="L12" s="33" t="s">
        <v>21</v>
      </c>
      <c r="M12" s="33" t="s">
        <v>1</v>
      </c>
      <c r="N12" s="76" t="s">
        <v>60</v>
      </c>
    </row>
    <row r="13" spans="11:14" ht="12.75">
      <c r="K13" s="34" t="s">
        <v>59</v>
      </c>
      <c r="L13" s="34" t="s">
        <v>19</v>
      </c>
      <c r="M13" s="35" t="s">
        <v>2</v>
      </c>
      <c r="N13" s="76" t="s">
        <v>61</v>
      </c>
    </row>
    <row r="14" spans="3:14" ht="13.5" thickBot="1">
      <c r="C14" s="33" t="s">
        <v>57</v>
      </c>
      <c r="D14" s="33" t="s">
        <v>57</v>
      </c>
      <c r="E14" s="33" t="s">
        <v>57</v>
      </c>
      <c r="F14" s="75" t="s">
        <v>57</v>
      </c>
      <c r="G14" s="75"/>
      <c r="H14" s="75" t="s">
        <v>74</v>
      </c>
      <c r="I14" s="33" t="s">
        <v>57</v>
      </c>
      <c r="J14" s="75" t="s">
        <v>57</v>
      </c>
      <c r="K14" s="75" t="s">
        <v>57</v>
      </c>
      <c r="L14" s="33" t="s">
        <v>58</v>
      </c>
      <c r="M14" s="33" t="s">
        <v>58</v>
      </c>
      <c r="N14" s="76" t="s">
        <v>57</v>
      </c>
    </row>
    <row r="15" spans="1:14" ht="65.25" customHeight="1">
      <c r="A15" s="36" t="s">
        <v>26</v>
      </c>
      <c r="B15" s="37" t="s">
        <v>53</v>
      </c>
      <c r="C15" s="38" t="s">
        <v>16</v>
      </c>
      <c r="D15" s="38" t="s">
        <v>17</v>
      </c>
      <c r="E15" s="38" t="s">
        <v>18</v>
      </c>
      <c r="F15" s="38" t="s">
        <v>62</v>
      </c>
      <c r="G15" s="77" t="s">
        <v>75</v>
      </c>
      <c r="H15" s="72" t="s">
        <v>92</v>
      </c>
      <c r="I15" s="39" t="s">
        <v>93</v>
      </c>
      <c r="J15" s="39" t="s">
        <v>76</v>
      </c>
      <c r="K15" s="40" t="s">
        <v>77</v>
      </c>
      <c r="L15" s="40" t="s">
        <v>77</v>
      </c>
      <c r="M15" s="81" t="s">
        <v>77</v>
      </c>
      <c r="N15" s="83" t="s">
        <v>77</v>
      </c>
    </row>
    <row r="16" spans="1:14" ht="38.25">
      <c r="A16" s="41">
        <v>1111</v>
      </c>
      <c r="B16" s="42" t="s">
        <v>8</v>
      </c>
      <c r="C16" s="43">
        <v>18178073.38</v>
      </c>
      <c r="D16" s="43">
        <v>18572739.41</v>
      </c>
      <c r="E16" s="43">
        <v>21300299.12</v>
      </c>
      <c r="F16" s="43">
        <v>24405086.9</v>
      </c>
      <c r="G16" s="78">
        <v>27936082.94</v>
      </c>
      <c r="H16" s="70">
        <v>30581</v>
      </c>
      <c r="I16" s="44">
        <v>20397398.26</v>
      </c>
      <c r="J16" s="45">
        <f>I16+9884362.44</f>
        <v>30281760.700000003</v>
      </c>
      <c r="K16" s="46">
        <v>33970000</v>
      </c>
      <c r="L16" s="47"/>
      <c r="M16" s="47"/>
      <c r="N16" s="84">
        <f>K16*0.95</f>
        <v>32271500</v>
      </c>
    </row>
    <row r="17" spans="1:14" ht="39" customHeight="1">
      <c r="A17" s="41">
        <v>1112</v>
      </c>
      <c r="B17" s="42" t="s">
        <v>9</v>
      </c>
      <c r="C17" s="48">
        <v>564186.9</v>
      </c>
      <c r="D17" s="48">
        <v>1400983.7</v>
      </c>
      <c r="E17" s="43">
        <v>1040673.68</v>
      </c>
      <c r="F17" s="43">
        <v>1185010.02</v>
      </c>
      <c r="G17" s="78">
        <v>633761.89</v>
      </c>
      <c r="H17" s="70">
        <v>722</v>
      </c>
      <c r="I17" s="44">
        <v>365112.94</v>
      </c>
      <c r="J17" s="45">
        <f>I17+416591.61</f>
        <v>781704.55</v>
      </c>
      <c r="K17" s="46">
        <v>660000</v>
      </c>
      <c r="L17" s="47"/>
      <c r="M17" s="47"/>
      <c r="N17" s="84">
        <f>K17*0.95</f>
        <v>627000</v>
      </c>
    </row>
    <row r="18" spans="1:14" ht="42.75" customHeight="1">
      <c r="A18" s="41">
        <v>1113</v>
      </c>
      <c r="B18" s="42" t="s">
        <v>10</v>
      </c>
      <c r="C18" s="48">
        <v>2061663.9</v>
      </c>
      <c r="D18" s="48">
        <v>2195599.22</v>
      </c>
      <c r="E18" s="43">
        <v>2226630.29</v>
      </c>
      <c r="F18" s="43">
        <v>2200166.16</v>
      </c>
      <c r="G18" s="78">
        <v>2504493.4</v>
      </c>
      <c r="H18" s="70">
        <v>2337</v>
      </c>
      <c r="I18" s="44">
        <v>1816332.14</v>
      </c>
      <c r="J18" s="45">
        <f>I18+888263.31</f>
        <v>2704595.45</v>
      </c>
      <c r="K18" s="46">
        <v>2800000</v>
      </c>
      <c r="L18" s="47"/>
      <c r="M18" s="47"/>
      <c r="N18" s="84">
        <f>K18*0.95</f>
        <v>2660000</v>
      </c>
    </row>
    <row r="19" spans="1:14" ht="28.5" customHeight="1">
      <c r="A19" s="41">
        <v>1121</v>
      </c>
      <c r="B19" s="42" t="s">
        <v>11</v>
      </c>
      <c r="C19" s="48">
        <v>19705010.67</v>
      </c>
      <c r="D19" s="48">
        <v>20179627.55</v>
      </c>
      <c r="E19" s="43">
        <v>23008995.68</v>
      </c>
      <c r="F19" s="43">
        <v>23123971.04</v>
      </c>
      <c r="G19" s="78">
        <v>22999413.83</v>
      </c>
      <c r="H19" s="70">
        <v>24197</v>
      </c>
      <c r="I19" s="44">
        <v>16965045.94</v>
      </c>
      <c r="J19" s="45">
        <f>I19+7681856.35</f>
        <v>24646902.29</v>
      </c>
      <c r="K19" s="46">
        <v>26000000</v>
      </c>
      <c r="L19" s="47"/>
      <c r="M19" s="47"/>
      <c r="N19" s="84">
        <f>K19*0.95</f>
        <v>24700000</v>
      </c>
    </row>
    <row r="20" spans="1:14" ht="18" customHeight="1">
      <c r="A20" s="41">
        <v>1211</v>
      </c>
      <c r="B20" s="42" t="s">
        <v>54</v>
      </c>
      <c r="C20" s="48">
        <v>39564540.52</v>
      </c>
      <c r="D20" s="48">
        <v>39972910.06</v>
      </c>
      <c r="E20" s="49">
        <v>41772542.1</v>
      </c>
      <c r="F20" s="49">
        <v>47507509.61</v>
      </c>
      <c r="G20" s="79">
        <v>56583211.72</v>
      </c>
      <c r="H20" s="70">
        <v>57988</v>
      </c>
      <c r="I20" s="44">
        <v>38767219.05</v>
      </c>
      <c r="J20" s="45">
        <f>I20+19430961.65</f>
        <v>58198180.699999996</v>
      </c>
      <c r="K20" s="46">
        <v>65110000</v>
      </c>
      <c r="L20" s="47"/>
      <c r="M20" s="47"/>
      <c r="N20" s="84">
        <f>K20*0.95</f>
        <v>61854500</v>
      </c>
    </row>
    <row r="21" spans="1:14" ht="38.25">
      <c r="A21" s="41">
        <v>1511</v>
      </c>
      <c r="B21" s="42" t="s">
        <v>12</v>
      </c>
      <c r="C21" s="48">
        <v>3671156.67</v>
      </c>
      <c r="D21" s="48">
        <v>3573646.61</v>
      </c>
      <c r="E21" s="43">
        <v>3625068.76</v>
      </c>
      <c r="F21" s="43">
        <v>3593120.28</v>
      </c>
      <c r="G21" s="78">
        <v>3704606.55</v>
      </c>
      <c r="H21" s="70">
        <v>3593</v>
      </c>
      <c r="I21" s="44">
        <v>3163940.41</v>
      </c>
      <c r="J21" s="45">
        <f>I21+819071.23</f>
        <v>3983011.64</v>
      </c>
      <c r="K21" s="46">
        <v>3705000</v>
      </c>
      <c r="L21" s="47"/>
      <c r="M21" s="47"/>
      <c r="N21" s="84">
        <v>3520000</v>
      </c>
    </row>
    <row r="22" spans="1:14" ht="13.5" thickBot="1">
      <c r="A22" s="50"/>
      <c r="B22" s="51"/>
      <c r="C22" s="52">
        <f aca="true" t="shared" si="0" ref="C22:N22">SUM(C16:C21)</f>
        <v>83744632.04</v>
      </c>
      <c r="D22" s="52">
        <f t="shared" si="0"/>
        <v>85895506.55</v>
      </c>
      <c r="E22" s="53">
        <f t="shared" si="0"/>
        <v>92974209.63000001</v>
      </c>
      <c r="F22" s="53">
        <f>SUM(F16:F21)</f>
        <v>102014864.00999999</v>
      </c>
      <c r="G22" s="53">
        <f>SUM(G16:G21)</f>
        <v>114361570.33</v>
      </c>
      <c r="H22" s="71">
        <f t="shared" si="0"/>
        <v>119418</v>
      </c>
      <c r="I22" s="54">
        <f t="shared" si="0"/>
        <v>81475048.74</v>
      </c>
      <c r="J22" s="54">
        <f t="shared" si="0"/>
        <v>120596155.33</v>
      </c>
      <c r="K22" s="55">
        <f t="shared" si="0"/>
        <v>132245000</v>
      </c>
      <c r="L22" s="55">
        <f t="shared" si="0"/>
        <v>0</v>
      </c>
      <c r="M22" s="82">
        <f t="shared" si="0"/>
        <v>0</v>
      </c>
      <c r="N22" s="85">
        <f t="shared" si="0"/>
        <v>125633000</v>
      </c>
    </row>
    <row r="23" spans="2:14" ht="12.75">
      <c r="B23" s="56"/>
      <c r="C23" s="57" t="s">
        <v>100</v>
      </c>
      <c r="D23" s="57" t="s">
        <v>101</v>
      </c>
      <c r="E23" s="57" t="s">
        <v>22</v>
      </c>
      <c r="F23" s="57" t="s">
        <v>23</v>
      </c>
      <c r="G23" s="57" t="s">
        <v>24</v>
      </c>
      <c r="H23" s="57" t="s">
        <v>31</v>
      </c>
      <c r="I23" s="57" t="s">
        <v>32</v>
      </c>
      <c r="J23" s="57" t="s">
        <v>33</v>
      </c>
      <c r="K23" s="57" t="s">
        <v>34</v>
      </c>
      <c r="L23" s="57" t="s">
        <v>35</v>
      </c>
      <c r="M23" s="57" t="s">
        <v>36</v>
      </c>
      <c r="N23" s="57" t="s">
        <v>35</v>
      </c>
    </row>
    <row r="24" spans="1:14" ht="12.75">
      <c r="A24" s="58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2.75">
      <c r="A25" s="1" t="s">
        <v>91</v>
      </c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2:14" s="31" customFormat="1" ht="13.5" customHeight="1">
      <c r="B26" s="61"/>
      <c r="K26" s="62"/>
      <c r="L26" s="62"/>
      <c r="M26" s="62"/>
      <c r="N26" s="63"/>
    </row>
    <row r="27" spans="1:14" ht="12.75">
      <c r="A27" s="1" t="s">
        <v>94</v>
      </c>
      <c r="K27" s="64"/>
      <c r="L27" s="64"/>
      <c r="M27" s="64"/>
      <c r="N27" s="65"/>
    </row>
    <row r="28" spans="1:14" ht="12.75">
      <c r="A28" s="66" t="s">
        <v>0</v>
      </c>
      <c r="K28" s="64"/>
      <c r="L28" s="64"/>
      <c r="M28" s="64"/>
      <c r="N28" s="65"/>
    </row>
    <row r="29" spans="1:14" ht="12.75">
      <c r="A29" s="1" t="s">
        <v>64</v>
      </c>
      <c r="K29" s="64"/>
      <c r="L29" s="64"/>
      <c r="M29" s="64"/>
      <c r="N29" s="65"/>
    </row>
    <row r="30" spans="1:14" ht="12.75">
      <c r="A30" s="1" t="s">
        <v>65</v>
      </c>
      <c r="K30" s="64"/>
      <c r="L30" s="64"/>
      <c r="M30" s="64"/>
      <c r="N30" s="65"/>
    </row>
    <row r="31" spans="1:14" s="1" customFormat="1" ht="12.75" hidden="1">
      <c r="A31" s="66" t="s">
        <v>66</v>
      </c>
      <c r="K31" s="64"/>
      <c r="L31" s="64"/>
      <c r="M31" s="64"/>
      <c r="N31" s="73"/>
    </row>
    <row r="32" spans="1:14" ht="12.75">
      <c r="A32" s="1" t="s">
        <v>68</v>
      </c>
      <c r="K32" s="64"/>
      <c r="L32" s="64"/>
      <c r="M32" s="64"/>
      <c r="N32" s="65"/>
    </row>
    <row r="33" spans="1:14" ht="12.75">
      <c r="A33" s="1" t="s">
        <v>67</v>
      </c>
      <c r="K33" s="64"/>
      <c r="L33" s="64"/>
      <c r="M33" s="64"/>
      <c r="N33" s="65"/>
    </row>
    <row r="34" spans="1:14" ht="12.75" hidden="1">
      <c r="A34" s="66" t="s">
        <v>69</v>
      </c>
      <c r="K34" s="64"/>
      <c r="L34" s="64"/>
      <c r="M34" s="64"/>
      <c r="N34" s="65"/>
    </row>
    <row r="35" spans="1:14" ht="12.75">
      <c r="A35" s="66"/>
      <c r="K35" s="64"/>
      <c r="L35" s="64"/>
      <c r="M35" s="64"/>
      <c r="N35" s="65"/>
    </row>
    <row r="36" spans="1:14" ht="18.75">
      <c r="A36" s="67" t="s">
        <v>15</v>
      </c>
      <c r="K36" s="64"/>
      <c r="L36" s="64"/>
      <c r="M36" s="64"/>
      <c r="N36" s="65"/>
    </row>
    <row r="37" s="31" customFormat="1" ht="12.75"/>
    <row r="38" s="68" customFormat="1" ht="15.75">
      <c r="A38" s="3" t="s">
        <v>98</v>
      </c>
    </row>
    <row r="39" s="68" customFormat="1" ht="15.75"/>
  </sheetData>
  <sheetProtection/>
  <hyperlinks>
    <hyperlink ref="K13" r:id="rId1" display="www.cityfinance.cz"/>
    <hyperlink ref="L13" r:id="rId2" display="www.aqe.cz"/>
    <hyperlink ref="M13" r:id="rId3" display="www.smocr.cz"/>
  </hyperlink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96" r:id="rId4"/>
  <headerFooter alignWithMargins="0">
    <oddFooter>&amp;Ldaňové příjmy&amp;C&amp;F&amp;Rstránka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7"/>
  <sheetViews>
    <sheetView zoomScale="110" zoomScaleNormal="110" zoomScalePageLayoutView="0" workbookViewId="0" topLeftCell="A1">
      <selection activeCell="A2" sqref="A2:E2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59.28125" style="1" customWidth="1"/>
    <col min="5" max="5" width="15.28125" style="1" customWidth="1"/>
    <col min="6" max="16384" width="9.140625" style="1" customWidth="1"/>
  </cols>
  <sheetData>
    <row r="1" ht="12.75">
      <c r="A1" s="1" t="s">
        <v>56</v>
      </c>
    </row>
    <row r="2" spans="1:5" ht="18.75">
      <c r="A2" s="86" t="s">
        <v>90</v>
      </c>
      <c r="B2" s="87"/>
      <c r="C2" s="87"/>
      <c r="D2" s="87"/>
      <c r="E2" s="87"/>
    </row>
    <row r="4" spans="1:2" ht="16.5" thickBot="1">
      <c r="A4" s="5" t="s">
        <v>42</v>
      </c>
      <c r="B4" s="7"/>
    </row>
    <row r="5" spans="1:5" ht="12.75">
      <c r="A5" s="18" t="s">
        <v>27</v>
      </c>
      <c r="B5" s="19" t="s">
        <v>38</v>
      </c>
      <c r="C5" s="19" t="s">
        <v>28</v>
      </c>
      <c r="D5" s="19" t="s">
        <v>39</v>
      </c>
      <c r="E5" s="20" t="s">
        <v>40</v>
      </c>
    </row>
    <row r="6" spans="1:5" ht="25.5">
      <c r="A6" s="8"/>
      <c r="B6" s="17">
        <v>8115</v>
      </c>
      <c r="C6" s="21" t="s">
        <v>43</v>
      </c>
      <c r="D6" s="17"/>
      <c r="E6" s="80" t="s">
        <v>89</v>
      </c>
    </row>
    <row r="7" spans="1:5" ht="25.5">
      <c r="A7" s="8"/>
      <c r="B7" s="17">
        <v>8124</v>
      </c>
      <c r="C7" s="17" t="s">
        <v>29</v>
      </c>
      <c r="D7" s="17" t="s">
        <v>86</v>
      </c>
      <c r="E7" s="22">
        <v>-715</v>
      </c>
    </row>
    <row r="8" spans="1:5" ht="38.25">
      <c r="A8" s="9"/>
      <c r="B8" s="23">
        <v>8124</v>
      </c>
      <c r="C8" s="17" t="s">
        <v>29</v>
      </c>
      <c r="D8" s="23" t="s">
        <v>87</v>
      </c>
      <c r="E8" s="24">
        <v>-1978</v>
      </c>
    </row>
    <row r="9" spans="1:5" ht="25.5">
      <c r="A9" s="9"/>
      <c r="B9" s="23">
        <v>8124</v>
      </c>
      <c r="C9" s="23" t="s">
        <v>29</v>
      </c>
      <c r="D9" s="23" t="s">
        <v>70</v>
      </c>
      <c r="E9" s="24">
        <v>-1786</v>
      </c>
    </row>
    <row r="10" spans="1:5" ht="25.5">
      <c r="A10" s="9"/>
      <c r="B10" s="23">
        <v>8124</v>
      </c>
      <c r="C10" s="23" t="s">
        <v>29</v>
      </c>
      <c r="D10" s="23" t="s">
        <v>88</v>
      </c>
      <c r="E10" s="24">
        <v>-1000</v>
      </c>
    </row>
    <row r="11" spans="1:5" ht="16.5" thickBot="1">
      <c r="A11" s="6"/>
      <c r="B11" s="10" t="s">
        <v>41</v>
      </c>
      <c r="C11" s="10"/>
      <c r="D11" s="10"/>
      <c r="E11" s="11">
        <f>SUM(E6:E10)</f>
        <v>-5479</v>
      </c>
    </row>
    <row r="12" spans="1:5" ht="15.75">
      <c r="A12" s="12"/>
      <c r="B12" s="13"/>
      <c r="C12" s="13"/>
      <c r="D12" s="13"/>
      <c r="E12" s="14"/>
    </row>
    <row r="13" spans="1:5" ht="15.75">
      <c r="A13" s="74" t="s">
        <v>71</v>
      </c>
      <c r="B13" s="13"/>
      <c r="C13" s="13"/>
      <c r="D13" s="13"/>
      <c r="E13" s="14"/>
    </row>
    <row r="14" spans="1:4" ht="12.75">
      <c r="A14" s="4"/>
      <c r="C14" s="16"/>
      <c r="D14" s="2"/>
    </row>
    <row r="15" spans="1:4" ht="12.75">
      <c r="A15" s="15" t="s">
        <v>25</v>
      </c>
      <c r="C15" s="25" t="s">
        <v>72</v>
      </c>
      <c r="D15" s="1" t="s">
        <v>46</v>
      </c>
    </row>
    <row r="16" spans="3:4" ht="12.75">
      <c r="C16" s="26"/>
      <c r="D16" s="1" t="s">
        <v>79</v>
      </c>
    </row>
    <row r="17" spans="3:4" ht="12.75">
      <c r="C17" s="26"/>
      <c r="D17" s="1" t="s">
        <v>47</v>
      </c>
    </row>
    <row r="18" spans="3:4" ht="12.75">
      <c r="C18" s="26"/>
      <c r="D18" s="1" t="s">
        <v>48</v>
      </c>
    </row>
    <row r="19" spans="3:4" ht="12.75">
      <c r="C19" s="26"/>
      <c r="D19" s="25" t="s">
        <v>49</v>
      </c>
    </row>
    <row r="21" spans="3:4" ht="12.75">
      <c r="C21" s="25" t="s">
        <v>52</v>
      </c>
      <c r="D21" s="1" t="s">
        <v>50</v>
      </c>
    </row>
    <row r="22" spans="3:4" ht="12.75">
      <c r="C22" s="27"/>
      <c r="D22" s="1" t="s">
        <v>80</v>
      </c>
    </row>
    <row r="23" spans="3:4" ht="12.75">
      <c r="C23" s="27"/>
      <c r="D23" s="1" t="s">
        <v>51</v>
      </c>
    </row>
    <row r="24" spans="3:4" ht="12.75">
      <c r="C24" s="27"/>
      <c r="D24" s="1" t="s">
        <v>44</v>
      </c>
    </row>
    <row r="25" spans="3:4" ht="12.75">
      <c r="C25" s="27"/>
      <c r="D25" s="25" t="s">
        <v>45</v>
      </c>
    </row>
    <row r="27" spans="3:4" ht="12.75">
      <c r="C27" s="1" t="s">
        <v>73</v>
      </c>
      <c r="D27" s="1" t="s">
        <v>37</v>
      </c>
    </row>
    <row r="28" ht="12.75">
      <c r="D28" s="1" t="s">
        <v>81</v>
      </c>
    </row>
    <row r="29" ht="12.75">
      <c r="D29" s="1" t="s">
        <v>13</v>
      </c>
    </row>
    <row r="30" ht="12.75">
      <c r="D30" s="1" t="s">
        <v>14</v>
      </c>
    </row>
    <row r="31" ht="12.75">
      <c r="D31" s="1" t="s">
        <v>85</v>
      </c>
    </row>
    <row r="33" spans="3:4" ht="12.75">
      <c r="C33" s="1" t="s">
        <v>78</v>
      </c>
      <c r="D33" s="1" t="s">
        <v>37</v>
      </c>
    </row>
    <row r="34" ht="12.75">
      <c r="D34" s="1" t="s">
        <v>82</v>
      </c>
    </row>
    <row r="35" ht="12.75">
      <c r="D35" s="1" t="s">
        <v>83</v>
      </c>
    </row>
    <row r="36" ht="12.75">
      <c r="D36" s="1" t="s">
        <v>84</v>
      </c>
    </row>
    <row r="37" ht="12.75">
      <c r="D37" s="1" t="s">
        <v>85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2" r:id="rId1"/>
  <headerFooter alignWithMargins="0">
    <oddFooter>&amp;Lfinancování&amp;C&amp;F&amp;Rstránka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Petra Friedlová</cp:lastModifiedBy>
  <cp:lastPrinted>2019-11-05T12:26:06Z</cp:lastPrinted>
  <dcterms:modified xsi:type="dcterms:W3CDTF">2019-11-06T13:29:56Z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