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UV, kuchyň 20%" sheetId="1" r:id="rId1"/>
    <sheet name="TUV, kuchyň 25%" sheetId="2" r:id="rId2"/>
  </sheets>
  <calcPr calcId="152511"/>
</workbook>
</file>

<file path=xl/calcChain.xml><?xml version="1.0" encoding="utf-8"?>
<calcChain xmlns="http://schemas.openxmlformats.org/spreadsheetml/2006/main">
  <c r="G39" i="2" l="1"/>
  <c r="G39" i="1"/>
  <c r="G29" i="1"/>
  <c r="G29" i="2"/>
  <c r="G40" i="1"/>
  <c r="G40" i="2"/>
  <c r="E29" i="2"/>
  <c r="D29" i="2"/>
  <c r="C29" i="2"/>
  <c r="E37" i="2"/>
  <c r="E39" i="2" s="1"/>
  <c r="F28" i="2"/>
  <c r="E28" i="2"/>
  <c r="D28" i="2"/>
  <c r="C28" i="2"/>
  <c r="F27" i="2"/>
  <c r="E27" i="2"/>
  <c r="D27" i="2"/>
  <c r="C27" i="2"/>
  <c r="F26" i="2"/>
  <c r="E26" i="2"/>
  <c r="D26" i="2"/>
  <c r="C26" i="2"/>
  <c r="E40" i="2" l="1"/>
  <c r="E41" i="2" s="1"/>
  <c r="C39" i="2"/>
  <c r="C40" i="2" s="1"/>
  <c r="C41" i="2" s="1"/>
  <c r="F39" i="2"/>
  <c r="F40" i="2" s="1"/>
  <c r="F41" i="2" s="1"/>
  <c r="D39" i="2"/>
  <c r="D40" i="2" s="1"/>
  <c r="D41" i="2" s="1"/>
  <c r="E37" i="1"/>
  <c r="F39" i="1" l="1"/>
  <c r="E39" i="1"/>
  <c r="D39" i="1"/>
  <c r="C39" i="1"/>
  <c r="F28" i="1" l="1"/>
  <c r="F40" i="1" s="1"/>
  <c r="F41" i="1" s="1"/>
  <c r="F27" i="1"/>
  <c r="F26" i="1"/>
  <c r="E28" i="1"/>
  <c r="E29" i="1" s="1"/>
  <c r="E40" i="1" s="1"/>
  <c r="E41" i="1" s="1"/>
  <c r="E27" i="1"/>
  <c r="E26" i="1"/>
  <c r="D28" i="1"/>
  <c r="D29" i="1" s="1"/>
  <c r="D40" i="1" s="1"/>
  <c r="D41" i="1" s="1"/>
  <c r="D27" i="1"/>
  <c r="D26" i="1"/>
  <c r="C28" i="1"/>
  <c r="C29" i="1" s="1"/>
  <c r="C40" i="1" s="1"/>
  <c r="C41" i="1" s="1"/>
  <c r="C27" i="1"/>
  <c r="C26" i="1"/>
</calcChain>
</file>

<file path=xl/sharedStrings.xml><?xml version="1.0" encoding="utf-8"?>
<sst xmlns="http://schemas.openxmlformats.org/spreadsheetml/2006/main" count="108" uniqueCount="43">
  <si>
    <t>NAPOJENÍ OBJEKTŮ MĚSTA NA CZT Z KOTELNY NERUDOVA</t>
  </si>
  <si>
    <t>Objekt</t>
  </si>
  <si>
    <t>MŠ Kamarád</t>
  </si>
  <si>
    <t>ZŠ Jičínská</t>
  </si>
  <si>
    <t>MÚ Příbor</t>
  </si>
  <si>
    <t>Freudova 118</t>
  </si>
  <si>
    <t>Položka</t>
  </si>
  <si>
    <t>Rok</t>
  </si>
  <si>
    <t>Dodávky plynu</t>
  </si>
  <si>
    <t>Osobní náklady</t>
  </si>
  <si>
    <t>Investice, odpisy</t>
  </si>
  <si>
    <t>Mezisoučet</t>
  </si>
  <si>
    <t xml:space="preserve">Náklady </t>
  </si>
  <si>
    <t>Údržba, opravy, revize</t>
  </si>
  <si>
    <t>Švermova 1324</t>
  </si>
  <si>
    <t>Frenštátská 1370</t>
  </si>
  <si>
    <t>ŠD Sv. Čecha 565</t>
  </si>
  <si>
    <t>TUV, kuchyň -20%</t>
  </si>
  <si>
    <t>Porovnání (rozdíl v %)</t>
  </si>
  <si>
    <t>MŠK Frenštátská - rok 2015 rekonstrukce kotelny 308,52 tis. Kč, odpisy 12 let</t>
  </si>
  <si>
    <t>MŠK Švermova - rok 2000 rekonstrukce kotelny 125,11 tis. Kč</t>
  </si>
  <si>
    <t>Zahrnuje dodávky plynu na vytápění, ohřev TUV a přípravu jídel (MŠ Kamarád a ŠD), resp. plyn na vytápění (č. p. 118)</t>
  </si>
  <si>
    <t xml:space="preserve">Náklady uvedeny </t>
  </si>
  <si>
    <t>v tisících Kč</t>
  </si>
  <si>
    <t>Výše odpisů je u objektu MŠ Kamarád, Frenštátská č. p. 1370 vyčíslena dle skutečnosti, u ostatních budov propočtena:</t>
  </si>
  <si>
    <t>předpokládaná výše investice 300-400 tis. Kč/rekonstrukce kotelny, doba odpisování investice 12-15 let.</t>
  </si>
  <si>
    <t>Pro porovnání s náklady CZT využity údaje za rok 2019, kdy TP Příbor s.r.o. provozovala již obě kotelny na území města.</t>
  </si>
  <si>
    <t>Přehled nákladů na vytápění objektů za období 2017-2019</t>
  </si>
  <si>
    <t>ŠD Sv. Čecha - rok 2000 rekonstrukce kotelny 120,90 tis. Kč</t>
  </si>
  <si>
    <t>Porovnání nákladů na vytápění - napojení na CZT vs. současný stav</t>
  </si>
  <si>
    <t>TP Příbor - rok  2019</t>
  </si>
  <si>
    <t>Kč s 10% DPH</t>
  </si>
  <si>
    <t>Kč/GJ tepla</t>
  </si>
  <si>
    <t>GJ</t>
  </si>
  <si>
    <t>Spotřeba tepla</t>
  </si>
  <si>
    <t>Rozdíl CZT vs. vlastní kotelna</t>
  </si>
  <si>
    <t>Poznámky:</t>
  </si>
  <si>
    <t>Osobní náklady jsou u ŠD a č. p. 118 vyčísleny odhadovanou sazbou 1 000 Kč/měsíčně, t. j. 12 000 Kč ročně.</t>
  </si>
  <si>
    <t>TUV, kuchyň -25%</t>
  </si>
  <si>
    <t>[GJ]</t>
  </si>
  <si>
    <t>Celkem za 4 objekty</t>
  </si>
  <si>
    <t>tis. Kč / rok</t>
  </si>
  <si>
    <t>Pomocné součty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</si>
</sst>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0" fontId="1" fillId="0" borderId="0" xfId="0" applyFont="1"/>
    <xf numFmtId="4" fontId="0" fillId="0" borderId="0" xfId="0" applyNumberFormat="1" applyFill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1" fillId="0" borderId="0" xfId="0" applyFont="1" applyFill="1"/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0" fontId="9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7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0" fillId="0" borderId="0" xfId="0" applyFont="1"/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zoomScale="168" zoomScaleNormal="168" workbookViewId="0">
      <selection activeCell="A3" sqref="A3"/>
    </sheetView>
  </sheetViews>
  <sheetFormatPr defaultRowHeight="15" x14ac:dyDescent="0.25"/>
  <cols>
    <col min="1" max="1" width="13.7109375" customWidth="1"/>
    <col min="2" max="2" width="8.7109375" customWidth="1"/>
    <col min="3" max="5" width="15.7109375" customWidth="1"/>
    <col min="6" max="6" width="14.7109375" customWidth="1"/>
  </cols>
  <sheetData>
    <row r="2" spans="1:6" ht="15.75" x14ac:dyDescent="0.25">
      <c r="A2" s="54" t="s">
        <v>0</v>
      </c>
      <c r="B2" s="54"/>
      <c r="C2" s="54"/>
      <c r="D2" s="54"/>
      <c r="E2" s="54"/>
      <c r="F2" s="54"/>
    </row>
    <row r="4" spans="1:6" x14ac:dyDescent="0.25">
      <c r="A4" s="56" t="s">
        <v>27</v>
      </c>
      <c r="B4" s="56"/>
      <c r="C4" s="56"/>
      <c r="D4" s="56"/>
      <c r="E4" s="56"/>
      <c r="F4" s="56"/>
    </row>
    <row r="6" spans="1:6" x14ac:dyDescent="0.25">
      <c r="A6" s="26" t="s">
        <v>22</v>
      </c>
      <c r="B6" s="12" t="s">
        <v>1</v>
      </c>
      <c r="C6" s="55" t="s">
        <v>2</v>
      </c>
      <c r="D6" s="55"/>
      <c r="E6" s="58" t="s">
        <v>3</v>
      </c>
      <c r="F6" s="9" t="s">
        <v>4</v>
      </c>
    </row>
    <row r="7" spans="1:6" x14ac:dyDescent="0.25">
      <c r="A7" s="26" t="s">
        <v>23</v>
      </c>
      <c r="B7" s="10"/>
      <c r="C7" s="57" t="s">
        <v>15</v>
      </c>
      <c r="D7" s="9" t="s">
        <v>14</v>
      </c>
      <c r="E7" s="58" t="s">
        <v>16</v>
      </c>
      <c r="F7" s="9" t="s">
        <v>5</v>
      </c>
    </row>
    <row r="8" spans="1:6" x14ac:dyDescent="0.25">
      <c r="A8" s="13" t="s">
        <v>6</v>
      </c>
      <c r="B8" s="12" t="s">
        <v>7</v>
      </c>
    </row>
    <row r="9" spans="1:6" x14ac:dyDescent="0.25">
      <c r="A9" s="8" t="s">
        <v>8</v>
      </c>
      <c r="B9" s="8">
        <v>2017</v>
      </c>
      <c r="C9" s="14">
        <v>161.43</v>
      </c>
      <c r="D9" s="15">
        <v>108.98</v>
      </c>
      <c r="E9" s="15">
        <v>67.650000000000006</v>
      </c>
      <c r="F9" s="16">
        <v>91.55</v>
      </c>
    </row>
    <row r="10" spans="1:6" x14ac:dyDescent="0.25">
      <c r="A10" s="8"/>
      <c r="B10" s="8">
        <v>2018</v>
      </c>
      <c r="C10" s="17">
        <v>153.65</v>
      </c>
      <c r="D10" s="18">
        <v>103.22</v>
      </c>
      <c r="E10" s="18">
        <v>63.12</v>
      </c>
      <c r="F10" s="19">
        <v>80.319999999999993</v>
      </c>
    </row>
    <row r="11" spans="1:6" x14ac:dyDescent="0.25">
      <c r="A11" s="8"/>
      <c r="B11" s="8">
        <v>2019</v>
      </c>
      <c r="C11" s="20">
        <v>204.54</v>
      </c>
      <c r="D11" s="21">
        <v>126</v>
      </c>
      <c r="E11" s="21">
        <v>82.85</v>
      </c>
      <c r="F11" s="22">
        <v>92.75</v>
      </c>
    </row>
    <row r="12" spans="1:6" x14ac:dyDescent="0.25">
      <c r="A12" s="25" t="s">
        <v>21</v>
      </c>
      <c r="B12" s="11"/>
      <c r="C12" s="1"/>
      <c r="D12" s="4"/>
      <c r="E12" s="1"/>
    </row>
    <row r="13" spans="1:6" x14ac:dyDescent="0.25">
      <c r="A13" s="8" t="s">
        <v>13</v>
      </c>
      <c r="B13" s="8">
        <v>2017</v>
      </c>
      <c r="C13" s="14">
        <v>7.53</v>
      </c>
      <c r="D13" s="15">
        <v>3.53</v>
      </c>
      <c r="E13" s="15">
        <v>7.2</v>
      </c>
      <c r="F13" s="16">
        <v>28</v>
      </c>
    </row>
    <row r="14" spans="1:6" x14ac:dyDescent="0.25">
      <c r="A14" s="8"/>
      <c r="B14" s="8">
        <v>2018</v>
      </c>
      <c r="C14" s="17">
        <v>7.53</v>
      </c>
      <c r="D14" s="18">
        <v>3.53</v>
      </c>
      <c r="E14" s="18">
        <v>7.9</v>
      </c>
      <c r="F14" s="19">
        <v>55</v>
      </c>
    </row>
    <row r="15" spans="1:6" x14ac:dyDescent="0.25">
      <c r="A15" s="8"/>
      <c r="B15" s="8">
        <v>2019</v>
      </c>
      <c r="C15" s="20">
        <v>7.53</v>
      </c>
      <c r="D15" s="21">
        <v>3.53</v>
      </c>
      <c r="E15" s="21">
        <v>18</v>
      </c>
      <c r="F15" s="22">
        <v>5</v>
      </c>
    </row>
    <row r="16" spans="1:6" x14ac:dyDescent="0.25">
      <c r="A16" s="11"/>
      <c r="B16" s="11"/>
      <c r="C16" s="1"/>
      <c r="D16" s="1"/>
      <c r="E16" s="1"/>
    </row>
    <row r="17" spans="1:8" x14ac:dyDescent="0.25">
      <c r="A17" s="8" t="s">
        <v>9</v>
      </c>
      <c r="B17" s="8">
        <v>2017</v>
      </c>
      <c r="C17" s="14">
        <v>7</v>
      </c>
      <c r="D17" s="15">
        <v>12</v>
      </c>
      <c r="E17" s="28">
        <v>12</v>
      </c>
      <c r="F17" s="29">
        <v>12</v>
      </c>
      <c r="G17" s="5"/>
    </row>
    <row r="18" spans="1:8" x14ac:dyDescent="0.25">
      <c r="A18" s="8"/>
      <c r="B18" s="8">
        <v>2018</v>
      </c>
      <c r="C18" s="17">
        <v>6</v>
      </c>
      <c r="D18" s="18">
        <v>12</v>
      </c>
      <c r="E18" s="30">
        <v>12</v>
      </c>
      <c r="F18" s="31">
        <v>12</v>
      </c>
      <c r="G18" s="5"/>
    </row>
    <row r="19" spans="1:8" x14ac:dyDescent="0.25">
      <c r="A19" s="8"/>
      <c r="B19" s="8">
        <v>2019</v>
      </c>
      <c r="C19" s="20">
        <v>8</v>
      </c>
      <c r="D19" s="21">
        <v>16</v>
      </c>
      <c r="E19" s="32">
        <v>12</v>
      </c>
      <c r="F19" s="33">
        <v>12</v>
      </c>
      <c r="G19" s="5"/>
    </row>
    <row r="20" spans="1:8" x14ac:dyDescent="0.25">
      <c r="A20" s="25" t="s">
        <v>37</v>
      </c>
      <c r="B20" s="11"/>
    </row>
    <row r="21" spans="1:8" x14ac:dyDescent="0.25">
      <c r="A21" s="8" t="s">
        <v>10</v>
      </c>
      <c r="B21" s="8">
        <v>2017</v>
      </c>
      <c r="C21" s="14">
        <v>25.71</v>
      </c>
      <c r="D21" s="15">
        <v>25</v>
      </c>
      <c r="E21" s="15">
        <v>25</v>
      </c>
      <c r="F21" s="16">
        <v>25</v>
      </c>
    </row>
    <row r="22" spans="1:8" x14ac:dyDescent="0.25">
      <c r="A22" s="8"/>
      <c r="B22" s="8">
        <v>2018</v>
      </c>
      <c r="C22" s="17">
        <v>25.71</v>
      </c>
      <c r="D22" s="18">
        <v>25</v>
      </c>
      <c r="E22" s="18">
        <v>25</v>
      </c>
      <c r="F22" s="19">
        <v>25</v>
      </c>
    </row>
    <row r="23" spans="1:8" x14ac:dyDescent="0.25">
      <c r="A23" s="8"/>
      <c r="B23" s="8">
        <v>2019</v>
      </c>
      <c r="C23" s="20">
        <v>25.71</v>
      </c>
      <c r="D23" s="21">
        <v>25</v>
      </c>
      <c r="E23" s="21">
        <v>25</v>
      </c>
      <c r="F23" s="22">
        <v>25</v>
      </c>
    </row>
    <row r="24" spans="1:8" x14ac:dyDescent="0.25">
      <c r="A24" s="25" t="s">
        <v>24</v>
      </c>
      <c r="B24" s="11"/>
    </row>
    <row r="25" spans="1:8" x14ac:dyDescent="0.25">
      <c r="A25" s="25" t="s">
        <v>25</v>
      </c>
      <c r="B25" s="11"/>
    </row>
    <row r="26" spans="1:8" x14ac:dyDescent="0.25">
      <c r="A26" s="8" t="s">
        <v>11</v>
      </c>
      <c r="B26" s="8">
        <v>2017</v>
      </c>
      <c r="C26" s="14">
        <f t="shared" ref="C26:F28" si="0">C9+C13+C17+C21</f>
        <v>201.67000000000002</v>
      </c>
      <c r="D26" s="15">
        <f t="shared" si="0"/>
        <v>149.51</v>
      </c>
      <c r="E26" s="15">
        <f t="shared" si="0"/>
        <v>111.85000000000001</v>
      </c>
      <c r="F26" s="16">
        <f t="shared" si="0"/>
        <v>156.55000000000001</v>
      </c>
      <c r="G26" s="59" t="s">
        <v>42</v>
      </c>
      <c r="H26" s="5"/>
    </row>
    <row r="27" spans="1:8" x14ac:dyDescent="0.25">
      <c r="A27" s="8"/>
      <c r="B27" s="8">
        <v>2018</v>
      </c>
      <c r="C27" s="17">
        <f t="shared" si="0"/>
        <v>192.89000000000001</v>
      </c>
      <c r="D27" s="18">
        <f t="shared" si="0"/>
        <v>143.75</v>
      </c>
      <c r="E27" s="18">
        <f t="shared" si="0"/>
        <v>108.02</v>
      </c>
      <c r="F27" s="19">
        <f t="shared" si="0"/>
        <v>172.32</v>
      </c>
      <c r="G27" s="5"/>
      <c r="H27" s="5"/>
    </row>
    <row r="28" spans="1:8" x14ac:dyDescent="0.25">
      <c r="A28" s="8"/>
      <c r="B28" s="8">
        <v>2019</v>
      </c>
      <c r="C28" s="35">
        <f t="shared" si="0"/>
        <v>245.78</v>
      </c>
      <c r="D28" s="36">
        <f t="shared" si="0"/>
        <v>170.53</v>
      </c>
      <c r="E28" s="36">
        <f t="shared" si="0"/>
        <v>137.85</v>
      </c>
      <c r="F28" s="39">
        <f t="shared" si="0"/>
        <v>134.75</v>
      </c>
      <c r="G28" s="5" t="s">
        <v>40</v>
      </c>
    </row>
    <row r="29" spans="1:8" x14ac:dyDescent="0.25">
      <c r="A29" s="2" t="s">
        <v>17</v>
      </c>
      <c r="C29" s="37">
        <f>C28*0.8</f>
        <v>196.62400000000002</v>
      </c>
      <c r="D29" s="38">
        <f>D28*0.8</f>
        <v>136.42400000000001</v>
      </c>
      <c r="E29" s="39">
        <f>E28*0.8</f>
        <v>110.28</v>
      </c>
      <c r="F29" s="34"/>
      <c r="G29" s="4">
        <f>C29+D29+E29+F28</f>
        <v>578.07799999999997</v>
      </c>
      <c r="H29" s="5" t="s">
        <v>41</v>
      </c>
    </row>
    <row r="30" spans="1:8" x14ac:dyDescent="0.25">
      <c r="A30" s="40" t="s">
        <v>26</v>
      </c>
      <c r="B30" s="11"/>
      <c r="C30" s="3"/>
      <c r="D30" s="3"/>
      <c r="E30" s="3"/>
      <c r="F30" s="3"/>
    </row>
    <row r="31" spans="1:8" x14ac:dyDescent="0.25">
      <c r="A31" s="27"/>
      <c r="B31" s="11"/>
      <c r="C31" s="3"/>
      <c r="D31" s="3"/>
      <c r="E31" s="3"/>
      <c r="F31" s="3"/>
    </row>
    <row r="32" spans="1:8" x14ac:dyDescent="0.25">
      <c r="A32" s="56" t="s">
        <v>29</v>
      </c>
      <c r="B32" s="56"/>
      <c r="C32" s="56"/>
      <c r="D32" s="56"/>
      <c r="E32" s="56"/>
      <c r="F32" s="56"/>
    </row>
    <row r="34" spans="1:9" x14ac:dyDescent="0.25">
      <c r="A34" s="26" t="s">
        <v>22</v>
      </c>
      <c r="B34" s="12" t="s">
        <v>1</v>
      </c>
      <c r="C34" s="55" t="s">
        <v>2</v>
      </c>
      <c r="D34" s="55"/>
      <c r="E34" s="9" t="s">
        <v>3</v>
      </c>
      <c r="F34" s="9" t="s">
        <v>4</v>
      </c>
    </row>
    <row r="35" spans="1:9" x14ac:dyDescent="0.25">
      <c r="A35" s="26" t="s">
        <v>23</v>
      </c>
      <c r="B35" s="10"/>
      <c r="C35" s="9" t="s">
        <v>15</v>
      </c>
      <c r="D35" s="9" t="s">
        <v>14</v>
      </c>
      <c r="E35" s="9" t="s">
        <v>16</v>
      </c>
      <c r="F35" s="9" t="s">
        <v>5</v>
      </c>
    </row>
    <row r="37" spans="1:9" x14ac:dyDescent="0.25">
      <c r="A37" s="50" t="s">
        <v>30</v>
      </c>
      <c r="B37" s="51"/>
      <c r="C37" s="6">
        <v>497.87</v>
      </c>
      <c r="D37" s="6" t="s">
        <v>32</v>
      </c>
      <c r="E37" s="6">
        <f>C37*1.1</f>
        <v>547.65700000000004</v>
      </c>
      <c r="F37" s="6" t="s">
        <v>31</v>
      </c>
    </row>
    <row r="38" spans="1:9" x14ac:dyDescent="0.25">
      <c r="A38" s="8" t="s">
        <v>34</v>
      </c>
      <c r="B38" s="8" t="s">
        <v>33</v>
      </c>
      <c r="C38" s="41">
        <v>368</v>
      </c>
      <c r="D38" s="42">
        <v>224</v>
      </c>
      <c r="E38" s="42">
        <v>183</v>
      </c>
      <c r="F38" s="43">
        <v>227</v>
      </c>
      <c r="G38" s="5" t="s">
        <v>40</v>
      </c>
    </row>
    <row r="39" spans="1:9" x14ac:dyDescent="0.25">
      <c r="A39" s="8" t="s">
        <v>12</v>
      </c>
      <c r="B39" s="8"/>
      <c r="C39" s="44">
        <f>E37*C38/1000</f>
        <v>201.53777600000001</v>
      </c>
      <c r="D39" s="45">
        <f>E37*D38/1000</f>
        <v>122.675168</v>
      </c>
      <c r="E39" s="45">
        <f>E37*E38/1000</f>
        <v>100.22123100000002</v>
      </c>
      <c r="F39" s="46">
        <f>E37*F38/1000</f>
        <v>124.31813900000002</v>
      </c>
      <c r="G39" s="4">
        <f>C39+D39+E39+F39</f>
        <v>548.75231399999996</v>
      </c>
      <c r="H39" s="5" t="s">
        <v>41</v>
      </c>
      <c r="I39" s="5"/>
    </row>
    <row r="40" spans="1:9" x14ac:dyDescent="0.25">
      <c r="A40" s="52" t="s">
        <v>35</v>
      </c>
      <c r="B40" s="8"/>
      <c r="C40" s="60">
        <f>C39-C29</f>
        <v>4.9137759999999844</v>
      </c>
      <c r="D40" s="61">
        <f>D39-D29</f>
        <v>-13.748832000000007</v>
      </c>
      <c r="E40" s="61">
        <f>E39-E29</f>
        <v>-10.058768999999984</v>
      </c>
      <c r="F40" s="62">
        <f>F39-F28</f>
        <v>-10.431860999999984</v>
      </c>
      <c r="G40" s="4">
        <f>C40+D40+E40+F40</f>
        <v>-29.32568599999999</v>
      </c>
      <c r="H40" s="5" t="s">
        <v>41</v>
      </c>
    </row>
    <row r="41" spans="1:9" x14ac:dyDescent="0.25">
      <c r="A41" s="8" t="s">
        <v>18</v>
      </c>
      <c r="B41" s="8"/>
      <c r="C41" s="47">
        <f>C40/C29*100</f>
        <v>2.4990723411180649</v>
      </c>
      <c r="D41" s="48">
        <f>D40/D29*100</f>
        <v>-10.078015598428435</v>
      </c>
      <c r="E41" s="48">
        <f>E40/E29*100</f>
        <v>-9.1211180631120623</v>
      </c>
      <c r="F41" s="49">
        <f>F40/F28*100</f>
        <v>-7.7416408163265187</v>
      </c>
      <c r="G41" s="5"/>
      <c r="H41" s="5"/>
    </row>
    <row r="42" spans="1:9" x14ac:dyDescent="0.25">
      <c r="A42" s="2"/>
      <c r="B42" s="7"/>
      <c r="C42" s="3"/>
      <c r="D42" s="3"/>
      <c r="E42" s="3"/>
    </row>
    <row r="43" spans="1:9" x14ac:dyDescent="0.25">
      <c r="A43" s="2"/>
      <c r="B43" s="7"/>
      <c r="C43" s="3"/>
      <c r="D43" s="3"/>
      <c r="E43" s="3"/>
    </row>
    <row r="44" spans="1:9" x14ac:dyDescent="0.25">
      <c r="A44" s="23" t="s">
        <v>36</v>
      </c>
      <c r="B44" s="7"/>
      <c r="C44" s="3"/>
      <c r="D44" s="3"/>
      <c r="E44" s="3"/>
    </row>
    <row r="45" spans="1:9" x14ac:dyDescent="0.25">
      <c r="A45" s="24" t="s">
        <v>19</v>
      </c>
      <c r="B45" s="7"/>
      <c r="C45" s="3"/>
      <c r="D45" s="3"/>
      <c r="E45" s="3"/>
    </row>
    <row r="46" spans="1:9" x14ac:dyDescent="0.25">
      <c r="A46" s="6" t="s">
        <v>20</v>
      </c>
      <c r="B46" s="2"/>
      <c r="C46" s="2"/>
      <c r="D46" s="2"/>
      <c r="E46" s="2"/>
    </row>
    <row r="47" spans="1:9" x14ac:dyDescent="0.25">
      <c r="A47" t="s">
        <v>28</v>
      </c>
    </row>
  </sheetData>
  <mergeCells count="5">
    <mergeCell ref="A2:F2"/>
    <mergeCell ref="C6:D6"/>
    <mergeCell ref="A4:F4"/>
    <mergeCell ref="A32:F32"/>
    <mergeCell ref="C34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25" zoomScale="168" zoomScaleNormal="168" workbookViewId="0">
      <selection activeCell="D42" sqref="D42"/>
    </sheetView>
  </sheetViews>
  <sheetFormatPr defaultRowHeight="15" x14ac:dyDescent="0.25"/>
  <cols>
    <col min="1" max="1" width="13.7109375" customWidth="1"/>
    <col min="2" max="2" width="8.7109375" customWidth="1"/>
    <col min="3" max="5" width="15.7109375" customWidth="1"/>
    <col min="6" max="6" width="14.7109375" customWidth="1"/>
  </cols>
  <sheetData>
    <row r="2" spans="1:6" ht="15.75" x14ac:dyDescent="0.25">
      <c r="A2" s="54" t="s">
        <v>0</v>
      </c>
      <c r="B2" s="54"/>
      <c r="C2" s="54"/>
      <c r="D2" s="54"/>
      <c r="E2" s="54"/>
      <c r="F2" s="54"/>
    </row>
    <row r="4" spans="1:6" x14ac:dyDescent="0.25">
      <c r="A4" s="56" t="s">
        <v>27</v>
      </c>
      <c r="B4" s="56"/>
      <c r="C4" s="56"/>
      <c r="D4" s="56"/>
      <c r="E4" s="56"/>
      <c r="F4" s="56"/>
    </row>
    <row r="6" spans="1:6" x14ac:dyDescent="0.25">
      <c r="A6" s="26" t="s">
        <v>22</v>
      </c>
      <c r="B6" s="12" t="s">
        <v>1</v>
      </c>
      <c r="C6" s="55" t="s">
        <v>2</v>
      </c>
      <c r="D6" s="55"/>
      <c r="E6" s="58" t="s">
        <v>3</v>
      </c>
      <c r="F6" s="53" t="s">
        <v>4</v>
      </c>
    </row>
    <row r="7" spans="1:6" x14ac:dyDescent="0.25">
      <c r="A7" s="26" t="s">
        <v>23</v>
      </c>
      <c r="B7" s="10"/>
      <c r="C7" s="57" t="s">
        <v>15</v>
      </c>
      <c r="D7" s="53" t="s">
        <v>14</v>
      </c>
      <c r="E7" s="58" t="s">
        <v>16</v>
      </c>
      <c r="F7" s="53" t="s">
        <v>5</v>
      </c>
    </row>
    <row r="8" spans="1:6" x14ac:dyDescent="0.25">
      <c r="A8" s="13" t="s">
        <v>6</v>
      </c>
      <c r="B8" s="12" t="s">
        <v>7</v>
      </c>
    </row>
    <row r="9" spans="1:6" x14ac:dyDescent="0.25">
      <c r="A9" s="8" t="s">
        <v>8</v>
      </c>
      <c r="B9" s="8">
        <v>2017</v>
      </c>
      <c r="C9" s="14">
        <v>161.43</v>
      </c>
      <c r="D9" s="15">
        <v>108.98</v>
      </c>
      <c r="E9" s="15">
        <v>67.650000000000006</v>
      </c>
      <c r="F9" s="16">
        <v>91.55</v>
      </c>
    </row>
    <row r="10" spans="1:6" x14ac:dyDescent="0.25">
      <c r="A10" s="8"/>
      <c r="B10" s="8">
        <v>2018</v>
      </c>
      <c r="C10" s="17">
        <v>153.65</v>
      </c>
      <c r="D10" s="18">
        <v>103.22</v>
      </c>
      <c r="E10" s="18">
        <v>63.12</v>
      </c>
      <c r="F10" s="19">
        <v>80.319999999999993</v>
      </c>
    </row>
    <row r="11" spans="1:6" x14ac:dyDescent="0.25">
      <c r="A11" s="8"/>
      <c r="B11" s="8">
        <v>2019</v>
      </c>
      <c r="C11" s="20">
        <v>204.54</v>
      </c>
      <c r="D11" s="21">
        <v>126</v>
      </c>
      <c r="E11" s="21">
        <v>82.85</v>
      </c>
      <c r="F11" s="22">
        <v>92.75</v>
      </c>
    </row>
    <row r="12" spans="1:6" x14ac:dyDescent="0.25">
      <c r="A12" s="25" t="s">
        <v>21</v>
      </c>
      <c r="B12" s="11"/>
      <c r="C12" s="1"/>
      <c r="D12" s="4"/>
      <c r="E12" s="1"/>
    </row>
    <row r="13" spans="1:6" x14ac:dyDescent="0.25">
      <c r="A13" s="8" t="s">
        <v>13</v>
      </c>
      <c r="B13" s="8">
        <v>2017</v>
      </c>
      <c r="C13" s="14">
        <v>7.53</v>
      </c>
      <c r="D13" s="15">
        <v>3.53</v>
      </c>
      <c r="E13" s="15">
        <v>7.2</v>
      </c>
      <c r="F13" s="16">
        <v>28</v>
      </c>
    </row>
    <row r="14" spans="1:6" x14ac:dyDescent="0.25">
      <c r="A14" s="8"/>
      <c r="B14" s="8">
        <v>2018</v>
      </c>
      <c r="C14" s="17">
        <v>7.53</v>
      </c>
      <c r="D14" s="18">
        <v>3.53</v>
      </c>
      <c r="E14" s="18">
        <v>7.9</v>
      </c>
      <c r="F14" s="19">
        <v>55</v>
      </c>
    </row>
    <row r="15" spans="1:6" x14ac:dyDescent="0.25">
      <c r="A15" s="8"/>
      <c r="B15" s="8">
        <v>2019</v>
      </c>
      <c r="C15" s="20">
        <v>7.53</v>
      </c>
      <c r="D15" s="21">
        <v>3.53</v>
      </c>
      <c r="E15" s="21">
        <v>18</v>
      </c>
      <c r="F15" s="22">
        <v>5</v>
      </c>
    </row>
    <row r="16" spans="1:6" x14ac:dyDescent="0.25">
      <c r="A16" s="11"/>
      <c r="B16" s="11"/>
      <c r="C16" s="1"/>
      <c r="D16" s="1"/>
      <c r="E16" s="1"/>
    </row>
    <row r="17" spans="1:8" x14ac:dyDescent="0.25">
      <c r="A17" s="8" t="s">
        <v>9</v>
      </c>
      <c r="B17" s="8">
        <v>2017</v>
      </c>
      <c r="C17" s="14">
        <v>7</v>
      </c>
      <c r="D17" s="15">
        <v>12</v>
      </c>
      <c r="E17" s="28">
        <v>12</v>
      </c>
      <c r="F17" s="29">
        <v>12</v>
      </c>
      <c r="G17" s="5"/>
    </row>
    <row r="18" spans="1:8" x14ac:dyDescent="0.25">
      <c r="A18" s="8"/>
      <c r="B18" s="8">
        <v>2018</v>
      </c>
      <c r="C18" s="17">
        <v>6</v>
      </c>
      <c r="D18" s="18">
        <v>12</v>
      </c>
      <c r="E18" s="30">
        <v>12</v>
      </c>
      <c r="F18" s="31">
        <v>12</v>
      </c>
      <c r="G18" s="5"/>
    </row>
    <row r="19" spans="1:8" x14ac:dyDescent="0.25">
      <c r="A19" s="8"/>
      <c r="B19" s="8">
        <v>2019</v>
      </c>
      <c r="C19" s="20">
        <v>8</v>
      </c>
      <c r="D19" s="21">
        <v>16</v>
      </c>
      <c r="E19" s="32">
        <v>12</v>
      </c>
      <c r="F19" s="33">
        <v>12</v>
      </c>
      <c r="G19" s="5"/>
    </row>
    <row r="20" spans="1:8" x14ac:dyDescent="0.25">
      <c r="A20" s="25" t="s">
        <v>37</v>
      </c>
      <c r="B20" s="11"/>
    </row>
    <row r="21" spans="1:8" x14ac:dyDescent="0.25">
      <c r="A21" s="8" t="s">
        <v>10</v>
      </c>
      <c r="B21" s="8">
        <v>2017</v>
      </c>
      <c r="C21" s="14">
        <v>25.71</v>
      </c>
      <c r="D21" s="15">
        <v>25</v>
      </c>
      <c r="E21" s="15">
        <v>25</v>
      </c>
      <c r="F21" s="16">
        <v>25</v>
      </c>
    </row>
    <row r="22" spans="1:8" x14ac:dyDescent="0.25">
      <c r="A22" s="8"/>
      <c r="B22" s="8">
        <v>2018</v>
      </c>
      <c r="C22" s="17">
        <v>25.71</v>
      </c>
      <c r="D22" s="18">
        <v>25</v>
      </c>
      <c r="E22" s="18">
        <v>25</v>
      </c>
      <c r="F22" s="19">
        <v>25</v>
      </c>
    </row>
    <row r="23" spans="1:8" x14ac:dyDescent="0.25">
      <c r="A23" s="8"/>
      <c r="B23" s="8">
        <v>2019</v>
      </c>
      <c r="C23" s="20">
        <v>25.71</v>
      </c>
      <c r="D23" s="21">
        <v>25</v>
      </c>
      <c r="E23" s="21">
        <v>25</v>
      </c>
      <c r="F23" s="22">
        <v>25</v>
      </c>
    </row>
    <row r="24" spans="1:8" x14ac:dyDescent="0.25">
      <c r="A24" s="25" t="s">
        <v>24</v>
      </c>
      <c r="B24" s="11"/>
    </row>
    <row r="25" spans="1:8" x14ac:dyDescent="0.25">
      <c r="A25" s="25" t="s">
        <v>25</v>
      </c>
      <c r="B25" s="11"/>
    </row>
    <row r="26" spans="1:8" x14ac:dyDescent="0.25">
      <c r="A26" s="8" t="s">
        <v>11</v>
      </c>
      <c r="B26" s="8">
        <v>2017</v>
      </c>
      <c r="C26" s="14">
        <f t="shared" ref="C26:F28" si="0">C9+C13+C17+C21</f>
        <v>201.67000000000002</v>
      </c>
      <c r="D26" s="15">
        <f t="shared" si="0"/>
        <v>149.51</v>
      </c>
      <c r="E26" s="15">
        <f t="shared" si="0"/>
        <v>111.85000000000001</v>
      </c>
      <c r="F26" s="16">
        <f t="shared" si="0"/>
        <v>156.55000000000001</v>
      </c>
      <c r="G26" s="59" t="s">
        <v>42</v>
      </c>
      <c r="H26" s="5"/>
    </row>
    <row r="27" spans="1:8" x14ac:dyDescent="0.25">
      <c r="A27" s="8"/>
      <c r="B27" s="8">
        <v>2018</v>
      </c>
      <c r="C27" s="17">
        <f t="shared" si="0"/>
        <v>192.89000000000001</v>
      </c>
      <c r="D27" s="18">
        <f t="shared" si="0"/>
        <v>143.75</v>
      </c>
      <c r="E27" s="18">
        <f t="shared" si="0"/>
        <v>108.02</v>
      </c>
      <c r="F27" s="19">
        <f t="shared" si="0"/>
        <v>172.32</v>
      </c>
      <c r="G27" s="5"/>
      <c r="H27" s="5"/>
    </row>
    <row r="28" spans="1:8" x14ac:dyDescent="0.25">
      <c r="A28" s="8"/>
      <c r="B28" s="8">
        <v>2019</v>
      </c>
      <c r="C28" s="35">
        <f t="shared" si="0"/>
        <v>245.78</v>
      </c>
      <c r="D28" s="36">
        <f t="shared" si="0"/>
        <v>170.53</v>
      </c>
      <c r="E28" s="36">
        <f t="shared" si="0"/>
        <v>137.85</v>
      </c>
      <c r="F28" s="39">
        <f t="shared" si="0"/>
        <v>134.75</v>
      </c>
      <c r="G28" s="5" t="s">
        <v>40</v>
      </c>
    </row>
    <row r="29" spans="1:8" x14ac:dyDescent="0.25">
      <c r="A29" s="2" t="s">
        <v>38</v>
      </c>
      <c r="C29" s="37">
        <f>C28*0.75</f>
        <v>184.33500000000001</v>
      </c>
      <c r="D29" s="38">
        <f>D28*0.75</f>
        <v>127.89750000000001</v>
      </c>
      <c r="E29" s="39">
        <f>E28*0.758</f>
        <v>104.49029999999999</v>
      </c>
      <c r="F29" s="34"/>
      <c r="G29" s="4">
        <f>C29+D29+E29+F28</f>
        <v>551.47280000000001</v>
      </c>
      <c r="H29" s="5" t="s">
        <v>41</v>
      </c>
    </row>
    <row r="30" spans="1:8" x14ac:dyDescent="0.25">
      <c r="A30" s="40" t="s">
        <v>26</v>
      </c>
      <c r="B30" s="11"/>
      <c r="C30" s="3"/>
      <c r="D30" s="3"/>
      <c r="E30" s="3"/>
      <c r="F30" s="3"/>
    </row>
    <row r="31" spans="1:8" x14ac:dyDescent="0.25">
      <c r="A31" s="27"/>
      <c r="B31" s="11"/>
      <c r="C31" s="3"/>
      <c r="D31" s="3"/>
      <c r="E31" s="3"/>
      <c r="F31" s="3"/>
    </row>
    <row r="32" spans="1:8" x14ac:dyDescent="0.25">
      <c r="A32" s="56" t="s">
        <v>29</v>
      </c>
      <c r="B32" s="56"/>
      <c r="C32" s="56"/>
      <c r="D32" s="56"/>
      <c r="E32" s="56"/>
      <c r="F32" s="56"/>
    </row>
    <row r="34" spans="1:8" x14ac:dyDescent="0.25">
      <c r="A34" s="26" t="s">
        <v>22</v>
      </c>
      <c r="B34" s="12" t="s">
        <v>1</v>
      </c>
      <c r="C34" s="55" t="s">
        <v>2</v>
      </c>
      <c r="D34" s="55"/>
      <c r="E34" s="58" t="s">
        <v>3</v>
      </c>
      <c r="F34" s="53" t="s">
        <v>4</v>
      </c>
    </row>
    <row r="35" spans="1:8" x14ac:dyDescent="0.25">
      <c r="A35" s="26" t="s">
        <v>23</v>
      </c>
      <c r="B35" s="10"/>
      <c r="C35" s="57" t="s">
        <v>15</v>
      </c>
      <c r="D35" s="53" t="s">
        <v>14</v>
      </c>
      <c r="E35" s="58" t="s">
        <v>16</v>
      </c>
      <c r="F35" s="53" t="s">
        <v>5</v>
      </c>
    </row>
    <row r="37" spans="1:8" x14ac:dyDescent="0.25">
      <c r="A37" s="50" t="s">
        <v>30</v>
      </c>
      <c r="B37" s="51"/>
      <c r="C37" s="6">
        <v>497.87</v>
      </c>
      <c r="D37" s="6" t="s">
        <v>32</v>
      </c>
      <c r="E37" s="6">
        <f>C37*1.1</f>
        <v>547.65700000000004</v>
      </c>
      <c r="F37" s="6" t="s">
        <v>31</v>
      </c>
    </row>
    <row r="38" spans="1:8" x14ac:dyDescent="0.25">
      <c r="A38" s="8" t="s">
        <v>34</v>
      </c>
      <c r="B38" s="8" t="s">
        <v>39</v>
      </c>
      <c r="C38" s="41">
        <v>368</v>
      </c>
      <c r="D38" s="42">
        <v>224</v>
      </c>
      <c r="E38" s="42">
        <v>183</v>
      </c>
      <c r="F38" s="43">
        <v>227</v>
      </c>
      <c r="G38" s="5" t="s">
        <v>40</v>
      </c>
      <c r="H38" s="5"/>
    </row>
    <row r="39" spans="1:8" x14ac:dyDescent="0.25">
      <c r="A39" s="8" t="s">
        <v>12</v>
      </c>
      <c r="B39" s="8"/>
      <c r="C39" s="44">
        <f>E37*C38/1000</f>
        <v>201.53777600000001</v>
      </c>
      <c r="D39" s="45">
        <f>E37*D38/1000</f>
        <v>122.675168</v>
      </c>
      <c r="E39" s="45">
        <f>E37*E38/1000</f>
        <v>100.22123100000002</v>
      </c>
      <c r="F39" s="46">
        <f>E37*F38/1000</f>
        <v>124.31813900000002</v>
      </c>
      <c r="G39" s="4">
        <f>C39+D39+E39+F39</f>
        <v>548.75231399999996</v>
      </c>
      <c r="H39" s="5" t="s">
        <v>41</v>
      </c>
    </row>
    <row r="40" spans="1:8" x14ac:dyDescent="0.25">
      <c r="A40" s="52" t="s">
        <v>35</v>
      </c>
      <c r="B40" s="8"/>
      <c r="C40" s="60">
        <f>C39-C29</f>
        <v>17.202776</v>
      </c>
      <c r="D40" s="61">
        <f>D39-D29</f>
        <v>-5.2223320000000086</v>
      </c>
      <c r="E40" s="61">
        <f>E39-E29</f>
        <v>-4.2690689999999734</v>
      </c>
      <c r="F40" s="62">
        <f>F39-F28</f>
        <v>-10.431860999999984</v>
      </c>
      <c r="G40" s="4">
        <f>C40+D40+E40+F40</f>
        <v>-2.7204859999999655</v>
      </c>
      <c r="H40" s="5" t="s">
        <v>41</v>
      </c>
    </row>
    <row r="41" spans="1:8" x14ac:dyDescent="0.25">
      <c r="A41" s="8" t="s">
        <v>18</v>
      </c>
      <c r="B41" s="8"/>
      <c r="C41" s="47">
        <f>C40/C29*100</f>
        <v>9.332343830525943</v>
      </c>
      <c r="D41" s="48">
        <f>D40/D29*100</f>
        <v>-4.0832166383236643</v>
      </c>
      <c r="E41" s="48">
        <f>E40/E29*100</f>
        <v>-4.0856127315166804</v>
      </c>
      <c r="F41" s="49">
        <f>F40/F28*100</f>
        <v>-7.7416408163265187</v>
      </c>
      <c r="G41" s="5"/>
      <c r="H41" s="5"/>
    </row>
    <row r="42" spans="1:8" x14ac:dyDescent="0.25">
      <c r="A42" s="2"/>
      <c r="B42" s="7"/>
      <c r="C42" s="3"/>
      <c r="D42" s="3"/>
      <c r="E42" s="3"/>
    </row>
    <row r="43" spans="1:8" x14ac:dyDescent="0.25">
      <c r="A43" s="2"/>
      <c r="B43" s="7"/>
      <c r="C43" s="3"/>
      <c r="D43" s="3"/>
      <c r="E43" s="3"/>
    </row>
    <row r="44" spans="1:8" x14ac:dyDescent="0.25">
      <c r="A44" s="23" t="s">
        <v>36</v>
      </c>
      <c r="B44" s="7"/>
      <c r="C44" s="3"/>
      <c r="D44" s="3"/>
      <c r="E44" s="3"/>
    </row>
    <row r="45" spans="1:8" x14ac:dyDescent="0.25">
      <c r="A45" s="24" t="s">
        <v>19</v>
      </c>
      <c r="B45" s="7"/>
      <c r="C45" s="3"/>
      <c r="D45" s="3"/>
      <c r="E45" s="3"/>
    </row>
    <row r="46" spans="1:8" x14ac:dyDescent="0.25">
      <c r="A46" s="6" t="s">
        <v>20</v>
      </c>
      <c r="B46" s="2"/>
      <c r="C46" s="2"/>
      <c r="D46" s="2"/>
      <c r="E46" s="2"/>
    </row>
    <row r="47" spans="1:8" x14ac:dyDescent="0.25">
      <c r="A47" t="s">
        <v>28</v>
      </c>
    </row>
  </sheetData>
  <mergeCells count="5">
    <mergeCell ref="A2:F2"/>
    <mergeCell ref="A4:F4"/>
    <mergeCell ref="C6:D6"/>
    <mergeCell ref="A32:F32"/>
    <mergeCell ref="C34:D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TUV, kuchyň 20%</vt:lpstr>
      <vt:lpstr>TUV, kuchyň 25%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2020-11-09T08:27:25Z</dcterms:modified>
</cp:coreProperties>
</file>