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 tabRatio="500"/>
  </bookViews>
  <sheets>
    <sheet name="Lis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" i="1" l="1"/>
  <c r="M12" i="1"/>
  <c r="N12" i="1"/>
  <c r="N4" i="1"/>
  <c r="N5" i="1"/>
  <c r="N6" i="1"/>
  <c r="N7" i="1"/>
  <c r="N8" i="1"/>
  <c r="N9" i="1"/>
  <c r="N10" i="1"/>
  <c r="N11" i="1"/>
  <c r="N3" i="1"/>
  <c r="M11" i="1"/>
  <c r="I11" i="1" s="1"/>
  <c r="M10" i="1"/>
  <c r="M9" i="1"/>
  <c r="M8" i="1"/>
  <c r="M7" i="1"/>
  <c r="M4" i="1"/>
  <c r="M6" i="1"/>
  <c r="M3" i="1"/>
  <c r="I3" i="1" s="1"/>
  <c r="L4" i="1"/>
  <c r="I4" i="1" s="1"/>
  <c r="L5" i="1"/>
  <c r="M5" i="1" s="1"/>
  <c r="I5" i="1" s="1"/>
  <c r="L6" i="1"/>
  <c r="I6" i="1" s="1"/>
  <c r="L7" i="1"/>
  <c r="L8" i="1"/>
  <c r="L9" i="1"/>
  <c r="I9" i="1"/>
  <c r="L10" i="1"/>
  <c r="L11" i="1"/>
  <c r="I7" i="1"/>
  <c r="L3" i="1"/>
  <c r="K12" i="1"/>
  <c r="H12" i="1"/>
  <c r="G12" i="1"/>
  <c r="F12" i="1"/>
  <c r="E12" i="1"/>
  <c r="D12" i="1"/>
  <c r="C12" i="1"/>
  <c r="B12" i="1"/>
  <c r="J11" i="1"/>
  <c r="J10" i="1"/>
  <c r="J9" i="1"/>
  <c r="J8" i="1"/>
  <c r="J7" i="1"/>
  <c r="J6" i="1"/>
  <c r="J5" i="1"/>
  <c r="J4" i="1"/>
  <c r="J3" i="1"/>
  <c r="J12" i="1" l="1"/>
  <c r="I8" i="1"/>
  <c r="I10" i="1"/>
  <c r="I12" i="1" s="1"/>
</calcChain>
</file>

<file path=xl/sharedStrings.xml><?xml version="1.0" encoding="utf-8"?>
<sst xmlns="http://schemas.openxmlformats.org/spreadsheetml/2006/main" count="25" uniqueCount="22">
  <si>
    <t>Veřejná finanční podpora - Činnost a provoz</t>
  </si>
  <si>
    <t>Žadatelé</t>
  </si>
  <si>
    <t>Radek Jurečka</t>
  </si>
  <si>
    <t>Ing. arch. Jan Malík</t>
  </si>
  <si>
    <t>Mgr. Pavel Netušil</t>
  </si>
  <si>
    <t>Mgr. Silvie Piškytlová</t>
  </si>
  <si>
    <t>Ing. Milan Střelka</t>
  </si>
  <si>
    <t>Stanislav Štefek, DiS.</t>
  </si>
  <si>
    <t>Ivana Žárská</t>
  </si>
  <si>
    <t>Průměrná výše podpory na žadatele</t>
  </si>
  <si>
    <t xml:space="preserve">Požadovaná výše </t>
  </si>
  <si>
    <t>ČESKÝ RYBÁŘSKÝ SVAZ</t>
  </si>
  <si>
    <t>ČESKÝ SVAZ CHOVATELŮ</t>
  </si>
  <si>
    <t>ČESKÝ SVAZ VČELAŘŮ</t>
  </si>
  <si>
    <t>KČT</t>
  </si>
  <si>
    <t>OBČANSKÉ SDRUŽENÍ KLOKOČOV</t>
  </si>
  <si>
    <t>PŘÍBORSKÝ OCHOTNICKÝ SPOLEK ŠTĚK</t>
  </si>
  <si>
    <t>PŘÍDLO</t>
  </si>
  <si>
    <t>SKDG PŘÍBOR</t>
  </si>
  <si>
    <t>SVAZ LETCŮ</t>
  </si>
  <si>
    <t>Celkem</t>
  </si>
  <si>
    <t>medián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</si>
</sst>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č&quot;"/>
    <numFmt numFmtId="165" formatCode="#,##0&quot; Kč&quot;"/>
    <numFmt numFmtId="166" formatCode="#,##0\ &quot;Kč&quot;"/>
  </numFmts>
  <fonts count="9" x14ac:knownFonts="1"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CCFF"/>
        <bgColor rgb="FFD9D9D9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/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/>
    <xf numFmtId="0" fontId="7" fillId="0" borderId="0" xfId="0" applyFont="1"/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6" fontId="0" fillId="0" borderId="3" xfId="0" applyNumberForma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66" fontId="2" fillId="3" borderId="12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5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Protection="1"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166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166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8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Border="1" applyAlignment="1" applyProtection="1">
      <alignment horizontal="center" vertical="center"/>
      <protection hidden="1"/>
    </xf>
    <xf numFmtId="166" fontId="3" fillId="3" borderId="11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8" xfId="0" applyNumberFormat="1" applyFont="1" applyBorder="1" applyAlignment="1" applyProtection="1">
      <alignment horizontal="center" vertical="center"/>
      <protection hidden="1"/>
    </xf>
    <xf numFmtId="166" fontId="5" fillId="0" borderId="8" xfId="0" applyNumberFormat="1" applyFont="1" applyBorder="1" applyAlignment="1" applyProtection="1">
      <alignment horizontal="center" vertical="center" wrapText="1"/>
      <protection hidden="1"/>
    </xf>
    <xf numFmtId="166" fontId="5" fillId="0" borderId="9" xfId="0" applyNumberFormat="1" applyFont="1" applyBorder="1" applyAlignment="1" applyProtection="1">
      <alignment horizontal="center" vertical="center" wrapText="1"/>
      <protection hidden="1"/>
    </xf>
    <xf numFmtId="166" fontId="0" fillId="0" borderId="18" xfId="0" applyNumberForma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F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80" zoomScaleNormal="80" workbookViewId="0">
      <selection activeCell="O17" sqref="O17"/>
    </sheetView>
  </sheetViews>
  <sheetFormatPr defaultRowHeight="14.4" x14ac:dyDescent="0.3"/>
  <cols>
    <col min="1" max="1" width="22.109375" customWidth="1"/>
    <col min="2" max="8" width="15.6640625" style="1" customWidth="1"/>
    <col min="9" max="9" width="23.109375" style="1" customWidth="1"/>
    <col min="10" max="10" width="23.109375" style="1" hidden="1" customWidth="1"/>
    <col min="11" max="11" width="16.88671875" customWidth="1"/>
    <col min="12" max="13" width="10.33203125" hidden="1" customWidth="1"/>
    <col min="14" max="14" width="13.33203125" style="20" bestFit="1" customWidth="1"/>
    <col min="15" max="1026" width="10.33203125" customWidth="1"/>
  </cols>
  <sheetData>
    <row r="1" spans="1:14" ht="25.5" customHeight="1" thickBot="1" x14ac:dyDescent="0.35">
      <c r="A1" s="2" t="s">
        <v>0</v>
      </c>
      <c r="N1" s="21"/>
    </row>
    <row r="2" spans="1:14" ht="68.25" customHeight="1" thickTop="1" thickBot="1" x14ac:dyDescent="0.35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25" t="s">
        <v>9</v>
      </c>
      <c r="J2" s="25" t="s">
        <v>9</v>
      </c>
      <c r="K2" s="26" t="s">
        <v>10</v>
      </c>
      <c r="L2" s="26" t="s">
        <v>10</v>
      </c>
      <c r="M2" s="27" t="s">
        <v>10</v>
      </c>
      <c r="N2" s="28" t="s">
        <v>21</v>
      </c>
    </row>
    <row r="3" spans="1:14" ht="51.6" customHeight="1" thickTop="1" x14ac:dyDescent="0.3">
      <c r="A3" s="3" t="s">
        <v>11</v>
      </c>
      <c r="B3" s="12">
        <v>21000</v>
      </c>
      <c r="C3" s="12">
        <v>15000</v>
      </c>
      <c r="D3" s="12">
        <v>20000</v>
      </c>
      <c r="E3" s="12">
        <v>18000</v>
      </c>
      <c r="F3" s="12">
        <v>10000</v>
      </c>
      <c r="G3" s="12">
        <v>45000</v>
      </c>
      <c r="H3" s="13">
        <v>45000</v>
      </c>
      <c r="I3" s="30">
        <f>M3/5</f>
        <v>23800</v>
      </c>
      <c r="J3" s="31">
        <f t="shared" ref="J3:J11" si="0">AVERAGE(B3:H3)</f>
        <v>24857.142857142859</v>
      </c>
      <c r="K3" s="32">
        <v>45000</v>
      </c>
      <c r="L3" s="33">
        <f>MIN(B3:H3)</f>
        <v>10000</v>
      </c>
      <c r="M3" s="33">
        <f>SUM(B3:H3)-L3-K3</f>
        <v>119000</v>
      </c>
      <c r="N3" s="34">
        <f>MEDIAN(B3:H3)</f>
        <v>20000</v>
      </c>
    </row>
    <row r="4" spans="1:14" ht="51.6" customHeight="1" x14ac:dyDescent="0.3">
      <c r="A4" s="4" t="s">
        <v>12</v>
      </c>
      <c r="B4" s="14">
        <v>5000</v>
      </c>
      <c r="C4" s="14">
        <v>5000</v>
      </c>
      <c r="D4" s="14">
        <v>12000</v>
      </c>
      <c r="E4" s="14">
        <v>8000</v>
      </c>
      <c r="F4" s="14">
        <v>5000</v>
      </c>
      <c r="G4" s="14">
        <v>18500</v>
      </c>
      <c r="H4" s="15">
        <v>18500</v>
      </c>
      <c r="I4" s="35">
        <f t="shared" ref="I4:I11" si="1">M4/5</f>
        <v>9700</v>
      </c>
      <c r="J4" s="36">
        <f t="shared" si="0"/>
        <v>10285.714285714286</v>
      </c>
      <c r="K4" s="37">
        <v>18500</v>
      </c>
      <c r="L4" s="33">
        <f t="shared" ref="L4:L11" si="2">MIN(B4:H4)</f>
        <v>5000</v>
      </c>
      <c r="M4" s="33">
        <f t="shared" ref="M4:M11" si="3">SUM(B4:H4)-L4-K4</f>
        <v>48500</v>
      </c>
      <c r="N4" s="38">
        <f t="shared" ref="N4:N11" si="4">MEDIAN(B4:H4)</f>
        <v>8000</v>
      </c>
    </row>
    <row r="5" spans="1:14" ht="51.6" customHeight="1" x14ac:dyDescent="0.3">
      <c r="A5" s="4" t="s">
        <v>13</v>
      </c>
      <c r="B5" s="14">
        <v>18000</v>
      </c>
      <c r="C5" s="14">
        <v>10000</v>
      </c>
      <c r="D5" s="14">
        <v>13000</v>
      </c>
      <c r="E5" s="14">
        <v>12000</v>
      </c>
      <c r="F5" s="14">
        <v>15000</v>
      </c>
      <c r="G5" s="14">
        <v>36000</v>
      </c>
      <c r="H5" s="15">
        <v>36000</v>
      </c>
      <c r="I5" s="35">
        <f t="shared" si="1"/>
        <v>18800</v>
      </c>
      <c r="J5" s="36">
        <f t="shared" si="0"/>
        <v>20000</v>
      </c>
      <c r="K5" s="37">
        <v>36000</v>
      </c>
      <c r="L5" s="33">
        <f t="shared" si="2"/>
        <v>10000</v>
      </c>
      <c r="M5" s="33">
        <f t="shared" si="3"/>
        <v>94000</v>
      </c>
      <c r="N5" s="38">
        <f t="shared" si="4"/>
        <v>15000</v>
      </c>
    </row>
    <row r="6" spans="1:14" s="6" customFormat="1" ht="51.6" customHeight="1" x14ac:dyDescent="0.3">
      <c r="A6" s="5" t="s">
        <v>14</v>
      </c>
      <c r="B6" s="16">
        <v>15000</v>
      </c>
      <c r="C6" s="16">
        <v>5000</v>
      </c>
      <c r="D6" s="17">
        <v>14000</v>
      </c>
      <c r="E6" s="16">
        <v>8000</v>
      </c>
      <c r="F6" s="16">
        <v>12000</v>
      </c>
      <c r="G6" s="17">
        <v>30000</v>
      </c>
      <c r="H6" s="15">
        <v>30000</v>
      </c>
      <c r="I6" s="35">
        <f t="shared" si="1"/>
        <v>15800</v>
      </c>
      <c r="J6" s="39">
        <f t="shared" si="0"/>
        <v>16285.714285714286</v>
      </c>
      <c r="K6" s="40">
        <v>30000</v>
      </c>
      <c r="L6" s="33">
        <f t="shared" si="2"/>
        <v>5000</v>
      </c>
      <c r="M6" s="33">
        <f t="shared" si="3"/>
        <v>79000</v>
      </c>
      <c r="N6" s="38">
        <f t="shared" si="4"/>
        <v>14000</v>
      </c>
    </row>
    <row r="7" spans="1:14" ht="51.6" customHeight="1" x14ac:dyDescent="0.3">
      <c r="A7" s="7" t="s">
        <v>15</v>
      </c>
      <c r="B7" s="14">
        <v>12000</v>
      </c>
      <c r="C7" s="14">
        <v>15000</v>
      </c>
      <c r="D7" s="14">
        <v>10000</v>
      </c>
      <c r="E7" s="14">
        <v>10000</v>
      </c>
      <c r="F7" s="14">
        <v>10000</v>
      </c>
      <c r="G7" s="14">
        <v>43200</v>
      </c>
      <c r="H7" s="15">
        <v>43200</v>
      </c>
      <c r="I7" s="35">
        <f t="shared" si="1"/>
        <v>18040</v>
      </c>
      <c r="J7" s="36">
        <f t="shared" si="0"/>
        <v>20485.714285714286</v>
      </c>
      <c r="K7" s="41">
        <v>43200</v>
      </c>
      <c r="L7" s="33">
        <f t="shared" si="2"/>
        <v>10000</v>
      </c>
      <c r="M7" s="33">
        <f>SUM(B7:H7)-L7-K7</f>
        <v>90200</v>
      </c>
      <c r="N7" s="38">
        <f t="shared" si="4"/>
        <v>12000</v>
      </c>
    </row>
    <row r="8" spans="1:14" ht="51.6" customHeight="1" x14ac:dyDescent="0.3">
      <c r="A8" s="7" t="s">
        <v>16</v>
      </c>
      <c r="B8" s="14">
        <v>15000</v>
      </c>
      <c r="C8" s="14">
        <v>15000</v>
      </c>
      <c r="D8" s="14">
        <v>7000</v>
      </c>
      <c r="E8" s="14">
        <v>5000</v>
      </c>
      <c r="F8" s="14">
        <v>13000</v>
      </c>
      <c r="G8" s="14">
        <v>44000</v>
      </c>
      <c r="H8" s="15">
        <v>44000</v>
      </c>
      <c r="I8" s="35">
        <f t="shared" si="1"/>
        <v>18800</v>
      </c>
      <c r="J8" s="36">
        <f t="shared" si="0"/>
        <v>20428.571428571428</v>
      </c>
      <c r="K8" s="37">
        <v>44000</v>
      </c>
      <c r="L8" s="33">
        <f t="shared" si="2"/>
        <v>5000</v>
      </c>
      <c r="M8" s="33">
        <f t="shared" si="3"/>
        <v>94000</v>
      </c>
      <c r="N8" s="38">
        <f t="shared" si="4"/>
        <v>15000</v>
      </c>
    </row>
    <row r="9" spans="1:14" ht="51.6" customHeight="1" x14ac:dyDescent="0.3">
      <c r="A9" s="7" t="s">
        <v>17</v>
      </c>
      <c r="B9" s="14">
        <v>15000</v>
      </c>
      <c r="C9" s="14">
        <v>20000</v>
      </c>
      <c r="D9" s="14">
        <v>18000</v>
      </c>
      <c r="E9" s="14">
        <v>15000</v>
      </c>
      <c r="F9" s="14">
        <v>10000</v>
      </c>
      <c r="G9" s="14">
        <v>49500</v>
      </c>
      <c r="H9" s="15">
        <v>44000</v>
      </c>
      <c r="I9" s="35">
        <f t="shared" si="1"/>
        <v>22400</v>
      </c>
      <c r="J9" s="36">
        <f t="shared" si="0"/>
        <v>24500</v>
      </c>
      <c r="K9" s="41">
        <v>49500</v>
      </c>
      <c r="L9" s="33">
        <f t="shared" si="2"/>
        <v>10000</v>
      </c>
      <c r="M9" s="33">
        <f t="shared" si="3"/>
        <v>112000</v>
      </c>
      <c r="N9" s="38">
        <f t="shared" si="4"/>
        <v>18000</v>
      </c>
    </row>
    <row r="10" spans="1:14" ht="51.6" customHeight="1" x14ac:dyDescent="0.3">
      <c r="A10" s="7" t="s">
        <v>18</v>
      </c>
      <c r="B10" s="14">
        <v>4000</v>
      </c>
      <c r="C10" s="14">
        <v>2000</v>
      </c>
      <c r="D10" s="14">
        <v>3000</v>
      </c>
      <c r="E10" s="14">
        <v>3000</v>
      </c>
      <c r="F10" s="14">
        <v>5000</v>
      </c>
      <c r="G10" s="14">
        <v>10000</v>
      </c>
      <c r="H10" s="15">
        <v>10000</v>
      </c>
      <c r="I10" s="35">
        <f t="shared" si="1"/>
        <v>5000</v>
      </c>
      <c r="J10" s="36">
        <f t="shared" si="0"/>
        <v>5285.7142857142853</v>
      </c>
      <c r="K10" s="41">
        <v>10000</v>
      </c>
      <c r="L10" s="33">
        <f t="shared" si="2"/>
        <v>2000</v>
      </c>
      <c r="M10" s="33">
        <f t="shared" si="3"/>
        <v>25000</v>
      </c>
      <c r="N10" s="38">
        <f t="shared" si="4"/>
        <v>4000</v>
      </c>
    </row>
    <row r="11" spans="1:14" ht="51.6" customHeight="1" thickBot="1" x14ac:dyDescent="0.35">
      <c r="A11" s="7" t="s">
        <v>19</v>
      </c>
      <c r="B11" s="14">
        <v>15000</v>
      </c>
      <c r="C11" s="14">
        <v>5000</v>
      </c>
      <c r="D11" s="14">
        <v>9000</v>
      </c>
      <c r="E11" s="14">
        <v>10000</v>
      </c>
      <c r="F11" s="14">
        <v>5000</v>
      </c>
      <c r="G11" s="14">
        <v>23000</v>
      </c>
      <c r="H11" s="15">
        <v>23000</v>
      </c>
      <c r="I11" s="35">
        <f t="shared" si="1"/>
        <v>12400</v>
      </c>
      <c r="J11" s="36">
        <f t="shared" si="0"/>
        <v>12857.142857142857</v>
      </c>
      <c r="K11" s="42">
        <v>23000</v>
      </c>
      <c r="L11" s="33">
        <f t="shared" si="2"/>
        <v>5000</v>
      </c>
      <c r="M11" s="33">
        <f t="shared" si="3"/>
        <v>62000</v>
      </c>
      <c r="N11" s="43">
        <f t="shared" si="4"/>
        <v>10000</v>
      </c>
    </row>
    <row r="12" spans="1:14" s="9" customFormat="1" ht="28.2" customHeight="1" thickBot="1" x14ac:dyDescent="0.4">
      <c r="A12" s="8" t="s">
        <v>20</v>
      </c>
      <c r="B12" s="18">
        <f t="shared" ref="B12:J12" si="5">SUM(B3:B11)</f>
        <v>120000</v>
      </c>
      <c r="C12" s="18">
        <f t="shared" si="5"/>
        <v>92000</v>
      </c>
      <c r="D12" s="18">
        <f t="shared" si="5"/>
        <v>106000</v>
      </c>
      <c r="E12" s="18">
        <f t="shared" si="5"/>
        <v>89000</v>
      </c>
      <c r="F12" s="18">
        <f t="shared" si="5"/>
        <v>85000</v>
      </c>
      <c r="G12" s="18">
        <f t="shared" si="5"/>
        <v>299200</v>
      </c>
      <c r="H12" s="19">
        <f t="shared" si="5"/>
        <v>293700</v>
      </c>
      <c r="I12" s="19">
        <f t="shared" si="5"/>
        <v>144740</v>
      </c>
      <c r="J12" s="19">
        <f t="shared" si="5"/>
        <v>154985.71428571432</v>
      </c>
      <c r="K12" s="19">
        <f>SUM(K3:K11)</f>
        <v>299200</v>
      </c>
      <c r="L12" s="19">
        <f t="shared" ref="L12:N12" si="6">SUM(L3:L11)</f>
        <v>62000</v>
      </c>
      <c r="M12" s="19">
        <f t="shared" si="6"/>
        <v>723700</v>
      </c>
      <c r="N12" s="29">
        <f t="shared" si="6"/>
        <v>116000</v>
      </c>
    </row>
    <row r="13" spans="1:14" ht="15" customHeight="1" x14ac:dyDescent="0.3">
      <c r="I13" s="10"/>
      <c r="J13" s="10"/>
    </row>
    <row r="14" spans="1:14" x14ac:dyDescent="0.3">
      <c r="H14" s="11"/>
    </row>
    <row r="16" spans="1:14" ht="15" customHeight="1" x14ac:dyDescent="0.3"/>
    <row r="17" ht="15.7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.75" customHeight="1" x14ac:dyDescent="0.3"/>
  </sheetData>
  <sheetProtection algorithmName="SHA-512" hashValue="vTsDdzRGJO7ZQmo/k4ZkwRBm+FKFSSQpASS82euB2QbE6Al6rB5uTvCmx8vZA6RjaMwrxvmLzwbGZ7HX5xFpMg==" saltValue="dFO7r/S8o+G7R0vRvTHqKA==" spinCount="100000" sheet="1" objects="1" scenarios="1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Najzarová</dc:creator>
  <cp:lastModifiedBy>Iveta Busková</cp:lastModifiedBy>
  <cp:revision>1</cp:revision>
  <cp:lastPrinted>2021-02-17T11:17:17Z</cp:lastPrinted>
  <dcterms:created xsi:type="dcterms:W3CDTF">2017-03-09T07:48:17Z</dcterms:created>
  <dcterms:modified xsi:type="dcterms:W3CDTF">2021-03-08T13:53:05Z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