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40" windowHeight="7752" activeTab="1"/>
  </bookViews>
  <sheets>
    <sheet name="komentář-financování" sheetId="1" r:id="rId1"/>
    <sheet name="daňové příjmy" sheetId="2" r:id="rId2"/>
  </sheets>
  <definedNames>
    <definedName name="_xlnm.Print_Area" localSheetId="1">'daňové příjmy'!$A$1:$Q$41</definedName>
  </definedNames>
  <calcPr fullCalcOnLoad="1"/>
</workbook>
</file>

<file path=xl/sharedStrings.xml><?xml version="1.0" encoding="utf-8"?>
<sst xmlns="http://schemas.openxmlformats.org/spreadsheetml/2006/main" count="112" uniqueCount="104">
  <si>
    <r>
      <t>Firma Cityfinance</t>
    </r>
    <r>
      <rPr>
        <sz val="10"/>
        <rFont val="Arial"/>
        <family val="2"/>
      </rPr>
      <t xml:space="preserve"> </t>
    </r>
    <r>
      <rPr>
        <sz val="9.5"/>
        <rFont val="Arial"/>
        <family val="2"/>
      </rPr>
      <t>vychází z aktuální vyhlášky MF ČR k RUD č. 192/2018 Sb. a z návrhu výnosů daní dle MF Č v souladu se zák. č. 260/2017 Sb.</t>
    </r>
  </si>
  <si>
    <t xml:space="preserve">propočet </t>
  </si>
  <si>
    <t>www.smocr.cz</t>
  </si>
  <si>
    <t xml:space="preserve">sl.1 - sl.5 :  </t>
  </si>
  <si>
    <t>sl.12:</t>
  </si>
  <si>
    <t>daň z příjmů FO placená plátci</t>
  </si>
  <si>
    <t>daň z příjmů FO placená poplatníky</t>
  </si>
  <si>
    <t>daň z příjmů FO vybíraná srážkou</t>
  </si>
  <si>
    <t>daň z příjmů PO</t>
  </si>
  <si>
    <t>daň z nemovitých věcí</t>
  </si>
  <si>
    <t>počátek splácení 20.1.2019</t>
  </si>
  <si>
    <t>konec splácení 20.12.2032</t>
  </si>
  <si>
    <t>Závěr:</t>
  </si>
  <si>
    <t>plnění v roce  2016</t>
  </si>
  <si>
    <t>www.aqe.cz</t>
  </si>
  <si>
    <t>propočet</t>
  </si>
  <si>
    <t>sl. 3</t>
  </si>
  <si>
    <t>sl. 4</t>
  </si>
  <si>
    <t>sl. 5</t>
  </si>
  <si>
    <t>Přehled úvěrů:</t>
  </si>
  <si>
    <t>pol.</t>
  </si>
  <si>
    <t>§</t>
  </si>
  <si>
    <t xml:space="preserve">text </t>
  </si>
  <si>
    <t>Uhrazené splátky přijatých půjčených prostředků</t>
  </si>
  <si>
    <t>sl.11 :</t>
  </si>
  <si>
    <t>sl. 6</t>
  </si>
  <si>
    <t>sl. 7</t>
  </si>
  <si>
    <t>sl. 8</t>
  </si>
  <si>
    <t>sl. 9</t>
  </si>
  <si>
    <t>sl. 10</t>
  </si>
  <si>
    <t>sl. 11</t>
  </si>
  <si>
    <t>poskytovatel Česká spořitelna</t>
  </si>
  <si>
    <t>položka</t>
  </si>
  <si>
    <t>zdůvodnění zapracování</t>
  </si>
  <si>
    <t>částka v tis. Kč</t>
  </si>
  <si>
    <t>celkem</t>
  </si>
  <si>
    <t>Financování</t>
  </si>
  <si>
    <t>Změna stavu krátkodobých prostředků na bankovních účtech</t>
  </si>
  <si>
    <t xml:space="preserve">poskytovatel Komeční banka a.s. </t>
  </si>
  <si>
    <t>počátek splácení 31.1.2011</t>
  </si>
  <si>
    <t>konec splácení 31.12.2024</t>
  </si>
  <si>
    <t>úroková sazba 1M PRIBOR + marže 1,20% p.a.</t>
  </si>
  <si>
    <t>název</t>
  </si>
  <si>
    <t>DPH</t>
  </si>
  <si>
    <t>Kč</t>
  </si>
  <si>
    <t>plnění v roce 2017</t>
  </si>
  <si>
    <t>Výpočet daňových příjmů pro město Příbor firmou Cityfinance není nijak snížen.</t>
  </si>
  <si>
    <r>
      <t>Firma Aqe</t>
    </r>
    <r>
      <rPr>
        <sz val="10"/>
        <rFont val="Calibri"/>
        <family val="2"/>
      </rPr>
      <t xml:space="preserve"> advisors poskytuje výpočet daňových příjmů pro jednotlivé obce na svých stránkách zdarma. Výpočet daní je rovněž podle novely zákona č. 260/2017 Sb.</t>
    </r>
  </si>
  <si>
    <r>
      <t>Svaz města a obcí</t>
    </r>
    <r>
      <rPr>
        <sz val="10"/>
        <rFont val="Calibri"/>
        <family val="2"/>
      </rPr>
      <t xml:space="preserve"> zveřejnil rovněž kalkulačku pro výpočet daňových příjmů - vypočteno stejným způsobem jako v předcházejících propočtech.</t>
    </r>
  </si>
  <si>
    <t>Splátky úvěru - z roku 2017 (rekonstrukce objektu čp. 245 a 247 na ul. Jičínská) - 148 810,- Kč x 12 = 1 785 720,- Kč.</t>
  </si>
  <si>
    <t>Úvěr ve výši 10 000 000,- Kč z roku 2010:</t>
  </si>
  <si>
    <t>Úvěr ve výši 25 000 000,- Kč z roku 2017:</t>
  </si>
  <si>
    <t>plnění v roce 2018</t>
  </si>
  <si>
    <t>návrh rozpočtu 2020</t>
  </si>
  <si>
    <t>Úvěr ve výši 5 000 000,- Kč z roku 2018:</t>
  </si>
  <si>
    <t>měsíční splátka 59 530,00 Kč</t>
  </si>
  <si>
    <t>měsíční splátka 148 810,00 Kč</t>
  </si>
  <si>
    <t>měsíční splátka 83 334,00 Kč</t>
  </si>
  <si>
    <t>počátek splácení 20.1.2020</t>
  </si>
  <si>
    <t>konec splácení 20.12.2024</t>
  </si>
  <si>
    <t>úroková sazba 1M PRIBOR + marže 0,11% p.a.</t>
  </si>
  <si>
    <t>Splátky úvěru - z roku 2010 (revitalizace domu 1483-1485 U Tatry - 59 530 Kč x 12 = 714 360 Kč (715 tis. Kč).</t>
  </si>
  <si>
    <t>Splátky úvěru - z roku 2018 (doplňující úvěr k rekonstrukci objektu čp. 245 a 247 na ul. Jičínská) - 83 334 Kč x 12 = 1 000 008 Kč (1 000 tis. Kč).</t>
  </si>
  <si>
    <r>
      <t>Výpočet daňových příjmů poskytla firma Cityfinance z Prahy</t>
    </r>
    <r>
      <rPr>
        <sz val="10"/>
        <color indexed="10"/>
        <rFont val="Calibri"/>
        <family val="2"/>
      </rPr>
      <t xml:space="preserve">. </t>
    </r>
    <r>
      <rPr>
        <sz val="10"/>
        <rFont val="Calibri"/>
        <family val="2"/>
      </rPr>
      <t>Daňová kalkulačka zatím nebyla zveřejněna na stránkách SMOCR ani firma Aqe z Brna.</t>
    </r>
  </si>
  <si>
    <t>plnění v roce 2019</t>
  </si>
  <si>
    <t>sl.1</t>
  </si>
  <si>
    <t>sl. 2</t>
  </si>
  <si>
    <t>sl. 12</t>
  </si>
  <si>
    <t xml:space="preserve">sl.6 - sl. 9 : </t>
  </si>
  <si>
    <t>sl.10 :</t>
  </si>
  <si>
    <t>Firma Cityfinance doporučuje data návrhu rozpočtu na rok 2021 mírně snížit, resp. brát poskytnutý propočet jako strop.</t>
  </si>
  <si>
    <t>návrh do rozpčtu města po zaokrouhlení</t>
  </si>
  <si>
    <r>
      <t xml:space="preserve">V návrhu rozpočtu u daňových položek jsou navrženy částky, které poskytla firma Cityfinance dle svých propočtů </t>
    </r>
    <r>
      <rPr>
        <u val="single"/>
        <sz val="12"/>
        <rFont val="Calibri"/>
        <family val="2"/>
      </rPr>
      <t>snížené o 3 %.</t>
    </r>
  </si>
  <si>
    <t xml:space="preserve">sl.12 : </t>
  </si>
  <si>
    <t>návrh do rozpočtu města před zaokrouhlením</t>
  </si>
  <si>
    <t>Daň z nemovitých věcí je 100% příjmem obce.</t>
  </si>
  <si>
    <t>Předpokládaný zůstatek finančních prostředků na bankovních účtech města.</t>
  </si>
  <si>
    <t>Pol. 8115 určuje rozdíl krátkodobých prostředků na bankovních účtech na počátku výkazního období a na jeho konci.</t>
  </si>
  <si>
    <t>predikce daň. příjmů pro rok 2022 dle Cityfinance</t>
  </si>
  <si>
    <t>návrh rozpočtu 2022</t>
  </si>
  <si>
    <t>predikce daň. příjmů pro rok 2022 dle Ministerstva financí</t>
  </si>
  <si>
    <t>Ministerstvo financí</t>
  </si>
  <si>
    <t>schválený rozpočet 2021 - ZM 10.12.2020</t>
  </si>
  <si>
    <t>upravený rozpočet 2021 - ZM 24.03.2021</t>
  </si>
  <si>
    <t>plnění v roce 2020</t>
  </si>
  <si>
    <t>Daňové příjmy - rozbor a návrh na rok 2022</t>
  </si>
  <si>
    <t>plnění daňových příjmů v letech 2016-2020</t>
  </si>
  <si>
    <t>vývoj daňových příjmů v roce 2021</t>
  </si>
  <si>
    <t>daňové příjmy určené firmou Cityfinance pro rok 2022</t>
  </si>
  <si>
    <t>sl. 13</t>
  </si>
  <si>
    <t>predikce daňových příjmů pro rok 2022 Ministerstvem financí</t>
  </si>
  <si>
    <t>propočet daňových příjmů do rozpočtu města Příbor pro rok 2022</t>
  </si>
  <si>
    <t>návrh daňových příjmů do rozpočtu města Příbor pro rok 2022</t>
  </si>
  <si>
    <t xml:space="preserve">sl.13 : </t>
  </si>
  <si>
    <t>sl. 10:</t>
  </si>
  <si>
    <t>predikce</t>
  </si>
  <si>
    <t>Fa Cityfinance</t>
  </si>
  <si>
    <t>předpoklad plnění v roce 2021</t>
  </si>
  <si>
    <t>Koeficient poměru žáků je 9%.</t>
  </si>
  <si>
    <t>Zákon č. 260/2017 Sb. zvýšil podíl od 1.1.2021 obcí z celostátního hrubého výnosu DPH z 23,58% na 25,84%.</t>
  </si>
  <si>
    <t>----</t>
  </si>
  <si>
    <t>Komentář k návrhu rozpočtu na rok 2022 - třída 8</t>
  </si>
  <si>
    <t>skutečnost 10/2021</t>
  </si>
  <si>
    <t>Předpokládané plnění k 31.12.2021 je zjištěno následovně: plnění k 10/2021 + předpoklad do konce roku (= skutečnost 11-12/2020)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</si>
</sst>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color indexed="42"/>
      <name val="Calibri"/>
      <family val="2"/>
    </font>
    <font>
      <b/>
      <u val="single"/>
      <sz val="10"/>
      <name val="Calibri"/>
      <family val="2"/>
    </font>
    <font>
      <u val="single"/>
      <sz val="12"/>
      <name val="Calibri"/>
      <family val="2"/>
    </font>
    <font>
      <sz val="12"/>
      <color indexed="14"/>
      <name val="Calibri"/>
      <family val="2"/>
    </font>
    <font>
      <sz val="10"/>
      <color indexed="12"/>
      <name val="Calibri"/>
      <family val="2"/>
    </font>
    <font>
      <sz val="10"/>
      <color indexed="10"/>
      <name val="Calibri"/>
      <family val="2"/>
    </font>
    <font>
      <sz val="10"/>
      <color indexed="14"/>
      <name val="Calibri"/>
      <family val="2"/>
    </font>
    <font>
      <u val="single"/>
      <sz val="7"/>
      <color indexed="12"/>
      <name val="Calibri"/>
      <family val="2"/>
    </font>
    <font>
      <u val="single"/>
      <sz val="7"/>
      <color indexed="12"/>
      <name val="Arial"/>
      <family val="2"/>
    </font>
    <font>
      <b/>
      <sz val="8"/>
      <color indexed="12"/>
      <name val="Calibri"/>
      <family val="2"/>
    </font>
    <font>
      <b/>
      <sz val="8"/>
      <color indexed="14"/>
      <name val="Calibri"/>
      <family val="2"/>
    </font>
    <font>
      <b/>
      <i/>
      <sz val="8"/>
      <name val="Calibri"/>
      <family val="2"/>
    </font>
    <font>
      <b/>
      <i/>
      <sz val="10"/>
      <name val="Calibri"/>
      <family val="2"/>
    </font>
    <font>
      <sz val="8"/>
      <color indexed="12"/>
      <name val="Calibri"/>
      <family val="2"/>
    </font>
    <font>
      <sz val="9"/>
      <color indexed="14"/>
      <name val="Calibri"/>
      <family val="2"/>
    </font>
    <font>
      <b/>
      <sz val="9"/>
      <color indexed="12"/>
      <name val="Calibri"/>
      <family val="2"/>
    </font>
    <font>
      <b/>
      <sz val="9"/>
      <color indexed="14"/>
      <name val="Calibri"/>
      <family val="2"/>
    </font>
    <font>
      <i/>
      <sz val="8"/>
      <name val="Calibri"/>
      <family val="2"/>
    </font>
    <font>
      <i/>
      <sz val="10"/>
      <name val="Calibri"/>
      <family val="2"/>
    </font>
    <font>
      <u val="single"/>
      <sz val="10"/>
      <color indexed="10"/>
      <name val="Calibri"/>
      <family val="2"/>
    </font>
    <font>
      <u val="single"/>
      <sz val="10"/>
      <name val="Calibri"/>
      <family val="2"/>
    </font>
    <font>
      <b/>
      <u val="single"/>
      <sz val="14"/>
      <name val="Calibri"/>
      <family val="2"/>
    </font>
    <font>
      <sz val="9.5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14"/>
      <name val="Calibri"/>
      <family val="2"/>
    </font>
    <font>
      <u val="single"/>
      <sz val="8"/>
      <color indexed="12"/>
      <name val="Calibri"/>
      <family val="2"/>
    </font>
    <font>
      <u val="single"/>
      <sz val="10"/>
      <color indexed="20"/>
      <name val="Arial"/>
      <family val="2"/>
    </font>
    <font>
      <b/>
      <sz val="9"/>
      <color indexed="63"/>
      <name val="Calibri"/>
      <family val="2"/>
    </font>
    <font>
      <sz val="9"/>
      <color indexed="40"/>
      <name val="Calibri"/>
      <family val="2"/>
    </font>
    <font>
      <b/>
      <sz val="9"/>
      <color indexed="40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i/>
      <sz val="8"/>
      <color indexed="10"/>
      <name val="Calibri"/>
      <family val="2"/>
    </font>
    <font>
      <i/>
      <sz val="10"/>
      <color indexed="10"/>
      <name val="Calibri"/>
      <family val="2"/>
    </font>
    <font>
      <sz val="12"/>
      <color indexed="10"/>
      <name val="Calibri"/>
      <family val="2"/>
    </font>
    <font>
      <b/>
      <sz val="8"/>
      <color indexed="10"/>
      <name val="Calibri"/>
      <family val="2"/>
    </font>
    <font>
      <b/>
      <sz val="8"/>
      <color indexed="40"/>
      <name val="Calibri"/>
      <family val="2"/>
    </font>
    <font>
      <b/>
      <sz val="8"/>
      <color indexed="63"/>
      <name val="Calibri"/>
      <family val="2"/>
    </font>
    <font>
      <sz val="10"/>
      <color indexed="23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b/>
      <sz val="9"/>
      <color theme="1" tint="0.34999001026153564"/>
      <name val="Calibri"/>
      <family val="2"/>
    </font>
    <font>
      <sz val="10"/>
      <color rgb="FFC00000"/>
      <name val="Calibri"/>
      <family val="2"/>
    </font>
    <font>
      <i/>
      <sz val="8"/>
      <color rgb="FFC00000"/>
      <name val="Calibri"/>
      <family val="2"/>
    </font>
    <font>
      <i/>
      <sz val="10"/>
      <color rgb="FFC00000"/>
      <name val="Calibri"/>
      <family val="2"/>
    </font>
    <font>
      <sz val="12"/>
      <color rgb="FFC00000"/>
      <name val="Calibri"/>
      <family val="2"/>
    </font>
    <font>
      <b/>
      <sz val="8"/>
      <color theme="1" tint="0.34999001026153564"/>
      <name val="Calibri"/>
      <family val="2"/>
    </font>
    <font>
      <sz val="10"/>
      <color theme="0" tint="-0.4999699890613556"/>
      <name val="Calibri"/>
      <family val="2"/>
    </font>
    <font>
      <b/>
      <sz val="8"/>
      <color rgb="FFCC00CC"/>
      <name val="Calibri"/>
      <family val="2"/>
    </font>
    <font>
      <sz val="9"/>
      <color rgb="FFCC00CC"/>
      <name val="Calibri"/>
      <family val="2"/>
    </font>
    <font>
      <b/>
      <sz val="9"/>
      <color rgb="FFCC00CC"/>
      <name val="Calibri"/>
      <family val="2"/>
    </font>
    <font>
      <b/>
      <sz val="8"/>
      <color rgb="FFC00000"/>
      <name val="Calibri"/>
      <family val="2"/>
    </font>
    <font>
      <b/>
      <sz val="9"/>
      <color rgb="FFC00000"/>
      <name val="Calibri"/>
      <family val="2"/>
    </font>
    <font>
      <sz val="9"/>
      <color rgb="FF0099FF"/>
      <name val="Calibri"/>
      <family val="2"/>
    </font>
    <font>
      <b/>
      <sz val="9"/>
      <color rgb="FF0099FF"/>
      <name val="Calibri"/>
      <family val="2"/>
    </font>
    <font>
      <sz val="9"/>
      <color rgb="FFC00000"/>
      <name val="Calibri"/>
      <family val="2"/>
    </font>
    <font>
      <b/>
      <sz val="8"/>
      <color rgb="FF0099FF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16" fillId="16" borderId="1" applyNumberFormat="0" applyAlignment="0" applyProtection="0"/>
    <xf numFmtId="0" fontId="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17" borderId="6" applyNumberFormat="0" applyAlignment="0" applyProtection="0"/>
    <xf numFmtId="0" fontId="67" fillId="18" borderId="0" applyNumberFormat="0" applyBorder="0" applyAlignment="0" applyProtection="0"/>
    <xf numFmtId="0" fontId="15" fillId="7" borderId="1" applyNumberFormat="0" applyAlignment="0" applyProtection="0"/>
    <xf numFmtId="0" fontId="7" fillId="17" borderId="6" applyNumberFormat="0" applyAlignment="0" applyProtection="0"/>
    <xf numFmtId="0" fontId="13" fillId="0" borderId="7" applyNumberFormat="0" applyFill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0" fillId="4" borderId="8" applyNumberFormat="0" applyFont="0" applyAlignment="0" applyProtection="0"/>
    <xf numFmtId="0" fontId="17" fillId="16" borderId="9" applyNumberForma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15" fillId="7" borderId="1" applyNumberFormat="0" applyAlignment="0" applyProtection="0"/>
    <xf numFmtId="0" fontId="16" fillId="16" borderId="1" applyNumberFormat="0" applyAlignment="0" applyProtection="0"/>
    <xf numFmtId="0" fontId="17" fillId="16" borderId="9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1" fillId="0" borderId="0" xfId="0" applyFont="1" applyAlignment="1">
      <alignment horizontal="right"/>
    </xf>
    <xf numFmtId="0" fontId="20" fillId="0" borderId="15" xfId="0" applyFont="1" applyBorder="1" applyAlignment="1">
      <alignment horizontal="center" vertical="center" wrapText="1"/>
    </xf>
    <xf numFmtId="0" fontId="24" fillId="19" borderId="16" xfId="0" applyFont="1" applyFill="1" applyBorder="1" applyAlignment="1">
      <alignment horizontal="center"/>
    </xf>
    <xf numFmtId="0" fontId="24" fillId="19" borderId="17" xfId="0" applyFont="1" applyFill="1" applyBorder="1" applyAlignment="1">
      <alignment horizontal="center"/>
    </xf>
    <xf numFmtId="0" fontId="24" fillId="19" borderId="18" xfId="0" applyFont="1" applyFill="1" applyBorder="1" applyAlignment="1">
      <alignment horizontal="center"/>
    </xf>
    <xf numFmtId="0" fontId="20" fillId="0" borderId="15" xfId="0" applyNumberFormat="1" applyFont="1" applyFill="1" applyBorder="1" applyAlignment="1">
      <alignment horizontal="center" vertical="center" wrapText="1"/>
    </xf>
    <xf numFmtId="4" fontId="20" fillId="0" borderId="19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4" fontId="20" fillId="0" borderId="2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2" fillId="0" borderId="0" xfId="0" applyFont="1" applyAlignment="1">
      <alignment horizontal="center"/>
    </xf>
    <xf numFmtId="0" fontId="34" fillId="0" borderId="0" xfId="68" applyFont="1" applyAlignment="1" applyProtection="1">
      <alignment horizontal="center"/>
      <protection/>
    </xf>
    <xf numFmtId="0" fontId="35" fillId="0" borderId="0" xfId="68" applyFont="1" applyAlignment="1" applyProtection="1">
      <alignment horizontal="center"/>
      <protection/>
    </xf>
    <xf numFmtId="0" fontId="24" fillId="19" borderId="16" xfId="0" applyFont="1" applyFill="1" applyBorder="1" applyAlignment="1">
      <alignment horizontal="center" vertical="center" wrapText="1"/>
    </xf>
    <xf numFmtId="0" fontId="24" fillId="19" borderId="17" xfId="0" applyFont="1" applyFill="1" applyBorder="1" applyAlignment="1">
      <alignment horizontal="center" vertical="center" wrapText="1"/>
    </xf>
    <xf numFmtId="0" fontId="38" fillId="19" borderId="11" xfId="0" applyFont="1" applyFill="1" applyBorder="1" applyAlignment="1">
      <alignment horizontal="center" vertical="center" wrapText="1"/>
    </xf>
    <xf numFmtId="0" fontId="39" fillId="19" borderId="15" xfId="0" applyFont="1" applyFill="1" applyBorder="1" applyAlignment="1">
      <alignment horizontal="center" vertical="center" wrapText="1"/>
    </xf>
    <xf numFmtId="4" fontId="40" fillId="0" borderId="15" xfId="0" applyNumberFormat="1" applyFont="1" applyBorder="1" applyAlignment="1">
      <alignment horizontal="center" vertical="center" wrapText="1"/>
    </xf>
    <xf numFmtId="4" fontId="41" fillId="0" borderId="22" xfId="0" applyNumberFormat="1" applyFont="1" applyBorder="1" applyAlignment="1">
      <alignment horizontal="center" vertical="center" wrapText="1"/>
    </xf>
    <xf numFmtId="4" fontId="40" fillId="0" borderId="15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" fontId="42" fillId="0" borderId="13" xfId="0" applyNumberFormat="1" applyFont="1" applyBorder="1" applyAlignment="1">
      <alignment horizontal="center" vertical="center" wrapText="1"/>
    </xf>
    <xf numFmtId="4" fontId="43" fillId="0" borderId="13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44" fillId="0" borderId="0" xfId="0" applyFont="1" applyAlignment="1">
      <alignment horizontal="center"/>
    </xf>
    <xf numFmtId="0" fontId="24" fillId="0" borderId="0" xfId="0" applyFont="1" applyAlignment="1">
      <alignment/>
    </xf>
    <xf numFmtId="0" fontId="20" fillId="0" borderId="0" xfId="0" applyFont="1" applyAlignment="1">
      <alignment wrapText="1"/>
    </xf>
    <xf numFmtId="0" fontId="45" fillId="0" borderId="0" xfId="0" applyFont="1" applyAlignment="1">
      <alignment horizontal="center"/>
    </xf>
    <xf numFmtId="0" fontId="32" fillId="0" borderId="0" xfId="0" applyFont="1" applyAlignment="1">
      <alignment wrapText="1"/>
    </xf>
    <xf numFmtId="0" fontId="46" fillId="0" borderId="0" xfId="68" applyFont="1" applyAlignment="1" applyProtection="1">
      <alignment horizontal="center"/>
      <protection/>
    </xf>
    <xf numFmtId="0" fontId="32" fillId="0" borderId="0" xfId="0" applyFont="1" applyAlignment="1">
      <alignment horizontal="center"/>
    </xf>
    <xf numFmtId="0" fontId="47" fillId="0" borderId="0" xfId="68" applyFont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left" vertical="center"/>
    </xf>
    <xf numFmtId="4" fontId="40" fillId="0" borderId="23" xfId="0" applyNumberFormat="1" applyFont="1" applyBorder="1" applyAlignment="1">
      <alignment horizontal="center" vertical="center" wrapText="1"/>
    </xf>
    <xf numFmtId="4" fontId="20" fillId="0" borderId="19" xfId="0" applyNumberFormat="1" applyFont="1" applyBorder="1" applyAlignment="1" quotePrefix="1">
      <alignment horizontal="center" vertical="center" wrapText="1"/>
    </xf>
    <xf numFmtId="4" fontId="43" fillId="0" borderId="24" xfId="0" applyNumberFormat="1" applyFont="1" applyBorder="1" applyAlignment="1">
      <alignment horizontal="center" vertical="center" wrapText="1"/>
    </xf>
    <xf numFmtId="4" fontId="69" fillId="0" borderId="25" xfId="0" applyNumberFormat="1" applyFont="1" applyBorder="1" applyAlignment="1">
      <alignment horizontal="center" vertical="center" wrapText="1"/>
    </xf>
    <xf numFmtId="4" fontId="69" fillId="0" borderId="26" xfId="0" applyNumberFormat="1" applyFont="1" applyBorder="1" applyAlignment="1">
      <alignment horizontal="center" vertical="center" wrapText="1"/>
    </xf>
    <xf numFmtId="4" fontId="50" fillId="0" borderId="27" xfId="0" applyNumberFormat="1" applyFont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 wrapText="1"/>
    </xf>
    <xf numFmtId="4" fontId="51" fillId="0" borderId="28" xfId="0" applyNumberFormat="1" applyFont="1" applyBorder="1" applyAlignment="1">
      <alignment horizontal="center" vertical="center" wrapText="1"/>
    </xf>
    <xf numFmtId="4" fontId="51" fillId="0" borderId="13" xfId="0" applyNumberFormat="1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/>
    </xf>
    <xf numFmtId="4" fontId="40" fillId="0" borderId="29" xfId="0" applyNumberFormat="1" applyFont="1" applyBorder="1" applyAlignment="1">
      <alignment horizontal="center" vertical="center" wrapText="1"/>
    </xf>
    <xf numFmtId="4" fontId="40" fillId="0" borderId="19" xfId="0" applyNumberFormat="1" applyFont="1" applyBorder="1" applyAlignment="1">
      <alignment horizontal="center" vertical="center" wrapText="1"/>
    </xf>
    <xf numFmtId="4" fontId="40" fillId="0" borderId="22" xfId="0" applyNumberFormat="1" applyFont="1" applyBorder="1" applyAlignment="1">
      <alignment horizontal="center" vertical="center" wrapText="1"/>
    </xf>
    <xf numFmtId="4" fontId="40" fillId="0" borderId="19" xfId="0" applyNumberFormat="1" applyFont="1" applyBorder="1" applyAlignment="1">
      <alignment horizontal="center" vertical="center"/>
    </xf>
    <xf numFmtId="4" fontId="40" fillId="0" borderId="29" xfId="0" applyNumberFormat="1" applyFont="1" applyBorder="1" applyAlignment="1">
      <alignment horizontal="center" vertical="center"/>
    </xf>
    <xf numFmtId="0" fontId="36" fillId="19" borderId="30" xfId="0" applyFont="1" applyFill="1" applyBorder="1" applyAlignment="1">
      <alignment horizontal="center" vertical="center" wrapText="1"/>
    </xf>
    <xf numFmtId="0" fontId="36" fillId="19" borderId="31" xfId="0" applyFont="1" applyFill="1" applyBorder="1" applyAlignment="1">
      <alignment horizontal="center" vertical="center" wrapText="1"/>
    </xf>
    <xf numFmtId="0" fontId="36" fillId="19" borderId="32" xfId="0" applyFont="1" applyFill="1" applyBorder="1" applyAlignment="1">
      <alignment horizontal="center" vertical="center" wrapText="1"/>
    </xf>
    <xf numFmtId="0" fontId="21" fillId="19" borderId="33" xfId="0" applyFont="1" applyFill="1" applyBorder="1" applyAlignment="1">
      <alignment horizontal="center" vertical="center" wrapText="1"/>
    </xf>
    <xf numFmtId="0" fontId="21" fillId="19" borderId="30" xfId="0" applyFont="1" applyFill="1" applyBorder="1" applyAlignment="1">
      <alignment horizontal="center" vertical="center" wrapText="1"/>
    </xf>
    <xf numFmtId="0" fontId="37" fillId="19" borderId="30" xfId="0" applyFont="1" applyFill="1" applyBorder="1" applyAlignment="1">
      <alignment horizontal="center" vertical="center" wrapText="1"/>
    </xf>
    <xf numFmtId="0" fontId="37" fillId="19" borderId="32" xfId="0" applyFont="1" applyFill="1" applyBorder="1" applyAlignment="1">
      <alignment horizontal="center" vertical="center" wrapText="1"/>
    </xf>
    <xf numFmtId="0" fontId="74" fillId="19" borderId="3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75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68" applyFont="1" applyAlignment="1" applyProtection="1">
      <alignment horizontal="center" vertical="center" wrapText="1"/>
      <protection/>
    </xf>
    <xf numFmtId="0" fontId="76" fillId="19" borderId="30" xfId="0" applyFont="1" applyFill="1" applyBorder="1" applyAlignment="1">
      <alignment horizontal="center" vertical="center" wrapText="1"/>
    </xf>
    <xf numFmtId="4" fontId="77" fillId="0" borderId="15" xfId="0" applyNumberFormat="1" applyFont="1" applyBorder="1" applyAlignment="1">
      <alignment horizontal="center" vertical="center" wrapText="1"/>
    </xf>
    <xf numFmtId="4" fontId="78" fillId="0" borderId="13" xfId="0" applyNumberFormat="1" applyFont="1" applyBorder="1" applyAlignment="1">
      <alignment horizontal="center" vertical="center" wrapText="1"/>
    </xf>
    <xf numFmtId="0" fontId="79" fillId="19" borderId="34" xfId="0" applyFont="1" applyFill="1" applyBorder="1" applyAlignment="1">
      <alignment horizontal="center" vertical="center" wrapText="1"/>
    </xf>
    <xf numFmtId="4" fontId="80" fillId="0" borderId="25" xfId="0" applyNumberFormat="1" applyFont="1" applyBorder="1" applyAlignment="1">
      <alignment horizontal="center" vertical="center" wrapText="1"/>
    </xf>
    <xf numFmtId="4" fontId="80" fillId="0" borderId="26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2" fillId="0" borderId="22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4" fontId="81" fillId="0" borderId="27" xfId="0" applyNumberFormat="1" applyFont="1" applyBorder="1" applyAlignment="1">
      <alignment horizontal="center" vertical="center" wrapText="1"/>
    </xf>
    <xf numFmtId="4" fontId="82" fillId="0" borderId="28" xfId="0" applyNumberFormat="1" applyFont="1" applyBorder="1" applyAlignment="1">
      <alignment horizontal="center" vertical="center" wrapText="1"/>
    </xf>
    <xf numFmtId="0" fontId="79" fillId="19" borderId="19" xfId="0" applyFont="1" applyFill="1" applyBorder="1" applyAlignment="1">
      <alignment horizontal="center" vertical="center" wrapText="1"/>
    </xf>
    <xf numFmtId="4" fontId="83" fillId="0" borderId="19" xfId="0" applyNumberFormat="1" applyFont="1" applyBorder="1" applyAlignment="1">
      <alignment horizontal="center" vertical="center" wrapText="1"/>
    </xf>
    <xf numFmtId="4" fontId="80" fillId="0" borderId="14" xfId="0" applyNumberFormat="1" applyFont="1" applyBorder="1" applyAlignment="1">
      <alignment horizontal="center" vertical="center" wrapText="1"/>
    </xf>
    <xf numFmtId="4" fontId="42" fillId="0" borderId="24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84" fillId="19" borderId="11" xfId="0" applyFont="1" applyFill="1" applyBorder="1" applyAlignment="1">
      <alignment horizontal="center" vertical="center" wrapText="1"/>
    </xf>
    <xf numFmtId="0" fontId="36" fillId="19" borderId="19" xfId="0" applyFont="1" applyFill="1" applyBorder="1" applyAlignment="1">
      <alignment horizontal="center" vertical="center" wrapText="1"/>
    </xf>
  </cellXfs>
  <cellStyles count="9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Chybně" xfId="70"/>
    <cellStyle name="Input" xfId="71"/>
    <cellStyle name="Kontrolní buň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rmální 2" xfId="83"/>
    <cellStyle name="Note" xfId="84"/>
    <cellStyle name="Output" xfId="85"/>
    <cellStyle name="Poznámka" xfId="86"/>
    <cellStyle name="Percent" xfId="87"/>
    <cellStyle name="Propojená buňka" xfId="88"/>
    <cellStyle name="Followed Hyperlink" xfId="89"/>
    <cellStyle name="Správně" xfId="90"/>
    <cellStyle name="Text upozornění" xfId="91"/>
    <cellStyle name="Title" xfId="92"/>
    <cellStyle name="Total" xfId="93"/>
    <cellStyle name="Vstup" xfId="94"/>
    <cellStyle name="Výpočet" xfId="95"/>
    <cellStyle name="Výstup" xfId="96"/>
    <cellStyle name="Vysvětlující text" xfId="97"/>
    <cellStyle name="Warning Text" xfId="98"/>
    <cellStyle name="Zvýraznění 1" xfId="99"/>
    <cellStyle name="Zvýraznění 2" xfId="100"/>
    <cellStyle name="Zvýraznění 3" xfId="101"/>
    <cellStyle name="Zvýraznění 4" xfId="102"/>
    <cellStyle name="Zvýraznění 5" xfId="103"/>
    <cellStyle name="Zvýraznění 6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finance.cz/" TargetMode="External" /><Relationship Id="rId2" Type="http://schemas.openxmlformats.org/officeDocument/2006/relationships/hyperlink" Target="http://www.aqe.cz/" TargetMode="External" /><Relationship Id="rId3" Type="http://schemas.openxmlformats.org/officeDocument/2006/relationships/hyperlink" Target="http://www.smocr.cz/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0"/>
  <sheetViews>
    <sheetView zoomScale="110" zoomScaleNormal="110" zoomScalePageLayoutView="0" workbookViewId="0" topLeftCell="A1">
      <selection activeCell="A2" sqref="A2:E2"/>
    </sheetView>
  </sheetViews>
  <sheetFormatPr defaultColWidth="9.140625" defaultRowHeight="12.75"/>
  <cols>
    <col min="1" max="2" width="9.140625" style="1" customWidth="1"/>
    <col min="3" max="3" width="34.57421875" style="1" customWidth="1"/>
    <col min="4" max="4" width="59.28125" style="1" customWidth="1"/>
    <col min="5" max="5" width="15.28125" style="1" customWidth="1"/>
    <col min="6" max="16384" width="9.140625" style="1" customWidth="1"/>
  </cols>
  <sheetData>
    <row r="2" spans="1:5" ht="18">
      <c r="A2" s="98" t="s">
        <v>101</v>
      </c>
      <c r="B2" s="99"/>
      <c r="C2" s="99"/>
      <c r="D2" s="99"/>
      <c r="E2" s="99"/>
    </row>
    <row r="4" spans="1:2" ht="15.75" thickBot="1">
      <c r="A4" s="5" t="s">
        <v>36</v>
      </c>
      <c r="B4" s="7"/>
    </row>
    <row r="5" spans="1:5" ht="13.5">
      <c r="A5" s="18" t="s">
        <v>21</v>
      </c>
      <c r="B5" s="19" t="s">
        <v>32</v>
      </c>
      <c r="C5" s="19" t="s">
        <v>22</v>
      </c>
      <c r="D5" s="19" t="s">
        <v>33</v>
      </c>
      <c r="E5" s="20" t="s">
        <v>34</v>
      </c>
    </row>
    <row r="6" spans="1:5" ht="27">
      <c r="A6" s="8"/>
      <c r="B6" s="17">
        <v>8115</v>
      </c>
      <c r="C6" s="21" t="s">
        <v>37</v>
      </c>
      <c r="D6" s="17" t="s">
        <v>76</v>
      </c>
      <c r="E6" s="63" t="s">
        <v>100</v>
      </c>
    </row>
    <row r="7" spans="1:5" ht="27">
      <c r="A7" s="8"/>
      <c r="B7" s="17">
        <v>8124</v>
      </c>
      <c r="C7" s="17" t="s">
        <v>23</v>
      </c>
      <c r="D7" s="17" t="s">
        <v>61</v>
      </c>
      <c r="E7" s="22">
        <v>-715</v>
      </c>
    </row>
    <row r="8" spans="1:5" ht="27">
      <c r="A8" s="9"/>
      <c r="B8" s="23">
        <v>8124</v>
      </c>
      <c r="C8" s="23" t="s">
        <v>23</v>
      </c>
      <c r="D8" s="23" t="s">
        <v>49</v>
      </c>
      <c r="E8" s="24">
        <v>-1786</v>
      </c>
    </row>
    <row r="9" spans="1:5" ht="27">
      <c r="A9" s="9"/>
      <c r="B9" s="23">
        <v>8124</v>
      </c>
      <c r="C9" s="23" t="s">
        <v>23</v>
      </c>
      <c r="D9" s="23" t="s">
        <v>62</v>
      </c>
      <c r="E9" s="24">
        <v>-1000</v>
      </c>
    </row>
    <row r="10" spans="1:5" ht="15.75" thickBot="1">
      <c r="A10" s="6"/>
      <c r="B10" s="10" t="s">
        <v>35</v>
      </c>
      <c r="C10" s="10"/>
      <c r="D10" s="10"/>
      <c r="E10" s="11">
        <f>SUM(E6:E9)</f>
        <v>-3501</v>
      </c>
    </row>
    <row r="11" spans="1:5" ht="15">
      <c r="A11" s="12"/>
      <c r="B11" s="13"/>
      <c r="C11" s="13"/>
      <c r="D11" s="13"/>
      <c r="E11" s="14"/>
    </row>
    <row r="12" spans="1:5" ht="15">
      <c r="A12" s="61" t="s">
        <v>77</v>
      </c>
      <c r="B12" s="13"/>
      <c r="C12" s="13"/>
      <c r="D12" s="13"/>
      <c r="E12" s="14"/>
    </row>
    <row r="13" spans="1:4" ht="13.5">
      <c r="A13" s="4"/>
      <c r="C13" s="16"/>
      <c r="D13" s="2"/>
    </row>
    <row r="14" spans="1:4" ht="13.5">
      <c r="A14" s="15" t="s">
        <v>19</v>
      </c>
      <c r="C14" s="25" t="s">
        <v>50</v>
      </c>
      <c r="D14" s="1" t="s">
        <v>38</v>
      </c>
    </row>
    <row r="15" spans="3:4" ht="13.5">
      <c r="C15" s="26"/>
      <c r="D15" s="1" t="s">
        <v>55</v>
      </c>
    </row>
    <row r="16" spans="3:4" ht="13.5">
      <c r="C16" s="26"/>
      <c r="D16" s="1" t="s">
        <v>39</v>
      </c>
    </row>
    <row r="17" spans="3:4" ht="13.5">
      <c r="C17" s="26"/>
      <c r="D17" s="1" t="s">
        <v>40</v>
      </c>
    </row>
    <row r="18" spans="3:4" ht="13.5">
      <c r="C18" s="26"/>
      <c r="D18" s="25" t="s">
        <v>41</v>
      </c>
    </row>
    <row r="20" spans="3:4" ht="13.5">
      <c r="C20" s="1" t="s">
        <v>51</v>
      </c>
      <c r="D20" s="1" t="s">
        <v>31</v>
      </c>
    </row>
    <row r="21" ht="13.5">
      <c r="D21" s="1" t="s">
        <v>56</v>
      </c>
    </row>
    <row r="22" ht="13.5">
      <c r="D22" s="1" t="s">
        <v>10</v>
      </c>
    </row>
    <row r="23" ht="13.5">
      <c r="D23" s="1" t="s">
        <v>11</v>
      </c>
    </row>
    <row r="24" ht="13.5">
      <c r="D24" s="1" t="s">
        <v>60</v>
      </c>
    </row>
    <row r="26" spans="3:4" ht="13.5">
      <c r="C26" s="1" t="s">
        <v>54</v>
      </c>
      <c r="D26" s="1" t="s">
        <v>31</v>
      </c>
    </row>
    <row r="27" ht="13.5">
      <c r="D27" s="1" t="s">
        <v>57</v>
      </c>
    </row>
    <row r="28" ht="13.5">
      <c r="D28" s="1" t="s">
        <v>58</v>
      </c>
    </row>
    <row r="29" ht="13.5">
      <c r="D29" s="1" t="s">
        <v>59</v>
      </c>
    </row>
    <row r="30" ht="13.5">
      <c r="D30" s="1" t="s">
        <v>60</v>
      </c>
    </row>
  </sheetData>
  <sheetProtection/>
  <mergeCells count="1">
    <mergeCell ref="A2:E2"/>
  </mergeCells>
  <printOptions/>
  <pageMargins left="0.787401575" right="0.787401575" top="0.984251969" bottom="0.984251969" header="0.4921259845" footer="0.4921259845"/>
  <pageSetup fitToWidth="0" fitToHeight="1" horizontalDpi="600" verticalDpi="600" orientation="landscape" paperSize="9" scale="82" r:id="rId1"/>
  <headerFooter alignWithMargins="0">
    <oddFooter>&amp;Lfinancování&amp;C&amp;F&amp;Rstránka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41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5.140625" style="27" customWidth="1"/>
    <col min="2" max="4" width="11.7109375" style="27" customWidth="1"/>
    <col min="5" max="7" width="12.00390625" style="27" customWidth="1"/>
    <col min="8" max="10" width="12.7109375" style="1" customWidth="1"/>
    <col min="11" max="11" width="12.57421875" style="71" customWidth="1"/>
    <col min="12" max="12" width="12.57421875" style="27" customWidth="1"/>
    <col min="13" max="13" width="12.28125" style="27" customWidth="1"/>
    <col min="14" max="15" width="12.28125" style="27" hidden="1" customWidth="1"/>
    <col min="16" max="17" width="12.28125" style="27" customWidth="1"/>
    <col min="18" max="18" width="11.7109375" style="27" customWidth="1"/>
    <col min="19" max="16384" width="9.140625" style="27" customWidth="1"/>
  </cols>
  <sheetData>
    <row r="1" ht="13.5">
      <c r="A1" s="1"/>
    </row>
    <row r="2" spans="1:4" ht="18">
      <c r="A2" s="59" t="s">
        <v>85</v>
      </c>
      <c r="C2" s="28"/>
      <c r="D2" s="28"/>
    </row>
    <row r="3" spans="3:4" ht="12.75" customHeight="1">
      <c r="C3" s="28"/>
      <c r="D3" s="28"/>
    </row>
    <row r="4" spans="1:3" ht="13.5">
      <c r="A4" s="29" t="s">
        <v>3</v>
      </c>
      <c r="C4" s="1" t="s">
        <v>86</v>
      </c>
    </row>
    <row r="5" spans="1:3" ht="13.5">
      <c r="A5" s="30" t="s">
        <v>68</v>
      </c>
      <c r="C5" s="1" t="s">
        <v>87</v>
      </c>
    </row>
    <row r="6" spans="1:3" ht="13.5">
      <c r="A6" s="30" t="s">
        <v>94</v>
      </c>
      <c r="C6" s="1" t="s">
        <v>90</v>
      </c>
    </row>
    <row r="7" spans="1:3" ht="13.5">
      <c r="A7" s="31" t="s">
        <v>69</v>
      </c>
      <c r="C7" s="1" t="s">
        <v>88</v>
      </c>
    </row>
    <row r="8" spans="1:3" ht="13.5">
      <c r="A8" s="89" t="s">
        <v>73</v>
      </c>
      <c r="C8" s="1" t="s">
        <v>91</v>
      </c>
    </row>
    <row r="9" spans="1:17" ht="13.5" hidden="1">
      <c r="A9" s="31" t="s">
        <v>24</v>
      </c>
      <c r="P9" s="32"/>
      <c r="Q9" s="32"/>
    </row>
    <row r="10" spans="1:17" ht="13.5" hidden="1">
      <c r="A10" s="31" t="s">
        <v>4</v>
      </c>
      <c r="M10" s="32"/>
      <c r="N10" s="32"/>
      <c r="O10" s="32"/>
      <c r="P10" s="32"/>
      <c r="Q10" s="32"/>
    </row>
    <row r="11" spans="1:16" ht="13.5">
      <c r="A11" s="90" t="s">
        <v>93</v>
      </c>
      <c r="C11" s="1" t="s">
        <v>92</v>
      </c>
      <c r="P11" s="100" t="s">
        <v>74</v>
      </c>
    </row>
    <row r="12" spans="1:17" ht="12.75" customHeight="1">
      <c r="A12" s="31"/>
      <c r="P12" s="100"/>
      <c r="Q12" s="100" t="s">
        <v>71</v>
      </c>
    </row>
    <row r="13" spans="1:17" ht="13.5">
      <c r="A13" s="31"/>
      <c r="L13" s="104" t="s">
        <v>95</v>
      </c>
      <c r="M13" s="105"/>
      <c r="N13" s="32" t="s">
        <v>15</v>
      </c>
      <c r="O13" s="32" t="s">
        <v>1</v>
      </c>
      <c r="P13" s="100"/>
      <c r="Q13" s="100"/>
    </row>
    <row r="14" spans="12:17" ht="21">
      <c r="L14" s="88" t="s">
        <v>81</v>
      </c>
      <c r="M14" s="91" t="s">
        <v>96</v>
      </c>
      <c r="N14" s="33" t="s">
        <v>14</v>
      </c>
      <c r="O14" s="34" t="s">
        <v>2</v>
      </c>
      <c r="P14" s="100"/>
      <c r="Q14" s="100"/>
    </row>
    <row r="15" spans="3:17" ht="14.25" thickBot="1">
      <c r="C15" s="101" t="s">
        <v>44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3"/>
    </row>
    <row r="16" spans="1:17" ht="65.25" customHeight="1">
      <c r="A16" s="35" t="s">
        <v>20</v>
      </c>
      <c r="B16" s="36" t="s">
        <v>42</v>
      </c>
      <c r="C16" s="80" t="s">
        <v>13</v>
      </c>
      <c r="D16" s="80" t="s">
        <v>45</v>
      </c>
      <c r="E16" s="81" t="s">
        <v>52</v>
      </c>
      <c r="F16" s="82" t="s">
        <v>64</v>
      </c>
      <c r="G16" s="114" t="s">
        <v>84</v>
      </c>
      <c r="H16" s="83" t="s">
        <v>82</v>
      </c>
      <c r="I16" s="83" t="s">
        <v>83</v>
      </c>
      <c r="J16" s="84" t="s">
        <v>102</v>
      </c>
      <c r="K16" s="108" t="s">
        <v>97</v>
      </c>
      <c r="L16" s="113" t="s">
        <v>80</v>
      </c>
      <c r="M16" s="92" t="s">
        <v>78</v>
      </c>
      <c r="N16" s="85" t="s">
        <v>53</v>
      </c>
      <c r="O16" s="86" t="s">
        <v>53</v>
      </c>
      <c r="P16" s="87" t="s">
        <v>15</v>
      </c>
      <c r="Q16" s="95" t="s">
        <v>79</v>
      </c>
    </row>
    <row r="17" spans="1:17" ht="41.25">
      <c r="A17" s="37">
        <v>1111</v>
      </c>
      <c r="B17" s="38" t="s">
        <v>5</v>
      </c>
      <c r="C17" s="39">
        <v>21300299.12</v>
      </c>
      <c r="D17" s="39">
        <v>24405086.9</v>
      </c>
      <c r="E17" s="75">
        <v>27936082.94</v>
      </c>
      <c r="F17" s="77">
        <v>31285330.21</v>
      </c>
      <c r="G17" s="76">
        <v>29483373.91</v>
      </c>
      <c r="H17" s="67">
        <v>30681000</v>
      </c>
      <c r="I17" s="67">
        <v>14380000</v>
      </c>
      <c r="J17" s="68">
        <v>17382434.22</v>
      </c>
      <c r="K17" s="109">
        <f>J17+2757171.88+3218310.47</f>
        <v>23357916.569999997</v>
      </c>
      <c r="L17" s="106">
        <v>20680000</v>
      </c>
      <c r="M17" s="93">
        <v>21460000</v>
      </c>
      <c r="N17" s="40"/>
      <c r="O17" s="40"/>
      <c r="P17" s="65">
        <f>M17*0.97</f>
        <v>20816200</v>
      </c>
      <c r="Q17" s="96">
        <v>20816000</v>
      </c>
    </row>
    <row r="18" spans="1:17" ht="39" customHeight="1">
      <c r="A18" s="37">
        <v>1112</v>
      </c>
      <c r="B18" s="38" t="s">
        <v>6</v>
      </c>
      <c r="C18" s="39">
        <v>1040673.68</v>
      </c>
      <c r="D18" s="39">
        <v>1185010.02</v>
      </c>
      <c r="E18" s="75">
        <v>633761.89</v>
      </c>
      <c r="F18" s="39">
        <v>835384.91</v>
      </c>
      <c r="G18" s="62">
        <v>466067.7</v>
      </c>
      <c r="H18" s="67">
        <v>397000</v>
      </c>
      <c r="I18" s="67">
        <v>330000</v>
      </c>
      <c r="J18" s="68">
        <v>865233.11</v>
      </c>
      <c r="K18" s="109">
        <f>J18+22544.44+216617</f>
        <v>1104394.5499999998</v>
      </c>
      <c r="L18" s="106">
        <v>860000</v>
      </c>
      <c r="M18" s="93">
        <v>1190000</v>
      </c>
      <c r="N18" s="40"/>
      <c r="O18" s="40"/>
      <c r="P18" s="65">
        <f>M18*0.97</f>
        <v>1154300</v>
      </c>
      <c r="Q18" s="96">
        <v>1154000</v>
      </c>
    </row>
    <row r="19" spans="1:17" ht="42.75" customHeight="1">
      <c r="A19" s="37">
        <v>1113</v>
      </c>
      <c r="B19" s="38" t="s">
        <v>7</v>
      </c>
      <c r="C19" s="39">
        <v>2226630.29</v>
      </c>
      <c r="D19" s="39">
        <v>2200166.16</v>
      </c>
      <c r="E19" s="39">
        <v>2504493.4</v>
      </c>
      <c r="F19" s="39">
        <v>2817554.57</v>
      </c>
      <c r="G19" s="62">
        <v>2843757.69</v>
      </c>
      <c r="H19" s="67">
        <v>3056000</v>
      </c>
      <c r="I19" s="67">
        <v>2880000</v>
      </c>
      <c r="J19" s="68">
        <v>3017968.51</v>
      </c>
      <c r="K19" s="109">
        <f>J19+245425.96+235297.61</f>
        <v>3498692.0799999996</v>
      </c>
      <c r="L19" s="106">
        <v>3430000</v>
      </c>
      <c r="M19" s="93">
        <v>3650000</v>
      </c>
      <c r="N19" s="40"/>
      <c r="O19" s="40"/>
      <c r="P19" s="65">
        <f>M19*0.97</f>
        <v>3540500</v>
      </c>
      <c r="Q19" s="96">
        <v>3540000</v>
      </c>
    </row>
    <row r="20" spans="1:17" ht="28.5" customHeight="1">
      <c r="A20" s="37">
        <v>1121</v>
      </c>
      <c r="B20" s="38" t="s">
        <v>8</v>
      </c>
      <c r="C20" s="39">
        <v>23008995.68</v>
      </c>
      <c r="D20" s="39">
        <v>23123971.04</v>
      </c>
      <c r="E20" s="75">
        <v>22999413.83</v>
      </c>
      <c r="F20" s="77">
        <v>26243565.71</v>
      </c>
      <c r="G20" s="76">
        <v>21285414.33</v>
      </c>
      <c r="H20" s="67">
        <v>17266000</v>
      </c>
      <c r="I20" s="67">
        <v>15750000</v>
      </c>
      <c r="J20" s="68">
        <v>25098474.24</v>
      </c>
      <c r="K20" s="109">
        <f>J20+226462.69+4349236.3</f>
        <v>29674173.23</v>
      </c>
      <c r="L20" s="106">
        <v>25490000</v>
      </c>
      <c r="M20" s="93">
        <v>30850000</v>
      </c>
      <c r="N20" s="40"/>
      <c r="O20" s="40"/>
      <c r="P20" s="65">
        <f>M20*0.97</f>
        <v>29924500</v>
      </c>
      <c r="Q20" s="96">
        <v>29924000</v>
      </c>
    </row>
    <row r="21" spans="1:17" ht="18" customHeight="1">
      <c r="A21" s="37">
        <v>1211</v>
      </c>
      <c r="B21" s="38" t="s">
        <v>43</v>
      </c>
      <c r="C21" s="41">
        <v>41772542.1</v>
      </c>
      <c r="D21" s="41">
        <v>47507509.61</v>
      </c>
      <c r="E21" s="79">
        <v>56583211.72</v>
      </c>
      <c r="F21" s="41">
        <v>59079128.52</v>
      </c>
      <c r="G21" s="78">
        <v>58375737.68</v>
      </c>
      <c r="H21" s="67">
        <v>55794000</v>
      </c>
      <c r="I21" s="67">
        <v>55794000</v>
      </c>
      <c r="J21" s="68">
        <v>53579696.84</v>
      </c>
      <c r="K21" s="109">
        <f>J21+6621002.23+5248774.17</f>
        <v>65449473.24000001</v>
      </c>
      <c r="L21" s="106">
        <v>71320000</v>
      </c>
      <c r="M21" s="93">
        <v>70050000</v>
      </c>
      <c r="N21" s="40"/>
      <c r="O21" s="40"/>
      <c r="P21" s="65">
        <f>M21*0.97</f>
        <v>67948500</v>
      </c>
      <c r="Q21" s="96">
        <v>67948000</v>
      </c>
    </row>
    <row r="22" spans="1:17" ht="41.25">
      <c r="A22" s="37">
        <v>1511</v>
      </c>
      <c r="B22" s="38" t="s">
        <v>9</v>
      </c>
      <c r="C22" s="39">
        <v>3625068.76</v>
      </c>
      <c r="D22" s="39">
        <v>3593120.28</v>
      </c>
      <c r="E22" s="75">
        <v>3704606.55</v>
      </c>
      <c r="F22" s="77">
        <v>3723599.87</v>
      </c>
      <c r="G22" s="76">
        <v>3609620.68</v>
      </c>
      <c r="H22" s="67">
        <v>3724000</v>
      </c>
      <c r="I22" s="67">
        <v>3724000</v>
      </c>
      <c r="J22" s="68">
        <v>3081671.65</v>
      </c>
      <c r="K22" s="109">
        <f>J22+20446.59+632252.94</f>
        <v>3734371.1799999997</v>
      </c>
      <c r="L22" s="106">
        <v>3609000</v>
      </c>
      <c r="M22" s="93">
        <v>3609000</v>
      </c>
      <c r="N22" s="40"/>
      <c r="O22" s="40"/>
      <c r="P22" s="65">
        <f>M22*1</f>
        <v>3609000</v>
      </c>
      <c r="Q22" s="96">
        <v>3609000</v>
      </c>
    </row>
    <row r="23" spans="1:17" ht="14.25" thickBot="1">
      <c r="A23" s="42"/>
      <c r="B23" s="43"/>
      <c r="C23" s="44">
        <f>SUM(C17:C22)</f>
        <v>92974209.63000001</v>
      </c>
      <c r="D23" s="44">
        <f>SUM(D17:D22)</f>
        <v>102014864.00999999</v>
      </c>
      <c r="E23" s="44">
        <f>SUM(E17:E22)</f>
        <v>114361570.33</v>
      </c>
      <c r="F23" s="44">
        <f>SUM(F17:F22)</f>
        <v>123984563.79</v>
      </c>
      <c r="G23" s="111">
        <f>SUM(G17:G22)</f>
        <v>116063971.99000001</v>
      </c>
      <c r="H23" s="112">
        <f aca="true" t="shared" si="0" ref="H23:P23">SUM(H17:H22)</f>
        <v>110918000</v>
      </c>
      <c r="I23" s="69">
        <f t="shared" si="0"/>
        <v>92858000</v>
      </c>
      <c r="J23" s="70">
        <f t="shared" si="0"/>
        <v>103025478.57000001</v>
      </c>
      <c r="K23" s="110">
        <f t="shared" si="0"/>
        <v>126819020.85</v>
      </c>
      <c r="L23" s="107">
        <f>SUM(L17:L22)</f>
        <v>125389000</v>
      </c>
      <c r="M23" s="94">
        <f t="shared" si="0"/>
        <v>130809000</v>
      </c>
      <c r="N23" s="45">
        <f t="shared" si="0"/>
        <v>0</v>
      </c>
      <c r="O23" s="64">
        <f t="shared" si="0"/>
        <v>0</v>
      </c>
      <c r="P23" s="66">
        <f t="shared" si="0"/>
        <v>126993000</v>
      </c>
      <c r="Q23" s="97">
        <f>SUM(Q17:Q22)</f>
        <v>126991000</v>
      </c>
    </row>
    <row r="24" spans="2:17" ht="13.5">
      <c r="B24" s="46"/>
      <c r="C24" s="47" t="s">
        <v>65</v>
      </c>
      <c r="D24" s="47" t="s">
        <v>66</v>
      </c>
      <c r="E24" s="47" t="s">
        <v>16</v>
      </c>
      <c r="F24" s="47" t="s">
        <v>17</v>
      </c>
      <c r="G24" s="47" t="s">
        <v>18</v>
      </c>
      <c r="H24" s="47" t="s">
        <v>25</v>
      </c>
      <c r="I24" s="47" t="s">
        <v>26</v>
      </c>
      <c r="J24" s="47" t="s">
        <v>27</v>
      </c>
      <c r="K24" s="47" t="s">
        <v>28</v>
      </c>
      <c r="L24" s="47" t="s">
        <v>29</v>
      </c>
      <c r="M24" s="47" t="s">
        <v>30</v>
      </c>
      <c r="N24" s="47" t="s">
        <v>30</v>
      </c>
      <c r="O24" s="47" t="s">
        <v>67</v>
      </c>
      <c r="P24" s="47" t="s">
        <v>67</v>
      </c>
      <c r="Q24" s="47" t="s">
        <v>89</v>
      </c>
    </row>
    <row r="25" spans="1:17" ht="13.5">
      <c r="A25" s="48"/>
      <c r="B25" s="46"/>
      <c r="C25" s="47"/>
      <c r="D25" s="47"/>
      <c r="E25" s="47"/>
      <c r="F25" s="47"/>
      <c r="G25" s="47"/>
      <c r="H25" s="47"/>
      <c r="I25" s="47"/>
      <c r="J25" s="47"/>
      <c r="K25" s="72"/>
      <c r="L25" s="47"/>
      <c r="M25" s="47"/>
      <c r="N25" s="47"/>
      <c r="O25" s="47"/>
      <c r="P25" s="47"/>
      <c r="Q25" s="47"/>
    </row>
    <row r="26" spans="1:17" ht="13.5">
      <c r="A26" s="1" t="s">
        <v>103</v>
      </c>
      <c r="B26" s="49"/>
      <c r="C26" s="50"/>
      <c r="D26" s="50"/>
      <c r="E26" s="50"/>
      <c r="F26" s="50"/>
      <c r="G26" s="50"/>
      <c r="H26" s="50"/>
      <c r="I26" s="50"/>
      <c r="J26" s="50"/>
      <c r="K26" s="73"/>
      <c r="L26" s="50"/>
      <c r="M26" s="50"/>
      <c r="N26" s="50"/>
      <c r="O26" s="50"/>
      <c r="P26" s="50"/>
      <c r="Q26" s="50"/>
    </row>
    <row r="27" spans="2:17" s="30" customFormat="1" ht="13.5" customHeight="1">
      <c r="B27" s="51"/>
      <c r="H27" s="1"/>
      <c r="I27" s="1"/>
      <c r="J27" s="1"/>
      <c r="K27" s="71"/>
      <c r="M27" s="52"/>
      <c r="N27" s="52"/>
      <c r="O27" s="52"/>
      <c r="P27" s="53"/>
      <c r="Q27" s="53"/>
    </row>
    <row r="28" spans="1:17" ht="13.5">
      <c r="A28" s="1" t="s">
        <v>63</v>
      </c>
      <c r="M28" s="54"/>
      <c r="N28" s="54"/>
      <c r="O28" s="54"/>
      <c r="P28" s="55"/>
      <c r="Q28" s="55"/>
    </row>
    <row r="29" spans="1:17" ht="13.5" hidden="1">
      <c r="A29" s="56" t="s">
        <v>0</v>
      </c>
      <c r="M29" s="54"/>
      <c r="N29" s="54"/>
      <c r="O29" s="54"/>
      <c r="P29" s="55"/>
      <c r="Q29" s="55"/>
    </row>
    <row r="30" spans="1:17" ht="13.5" hidden="1">
      <c r="A30" s="1" t="s">
        <v>46</v>
      </c>
      <c r="M30" s="54"/>
      <c r="N30" s="54"/>
      <c r="O30" s="54"/>
      <c r="P30" s="55"/>
      <c r="Q30" s="55"/>
    </row>
    <row r="31" spans="1:17" ht="13.5">
      <c r="A31" s="1" t="s">
        <v>70</v>
      </c>
      <c r="M31" s="54"/>
      <c r="N31" s="54"/>
      <c r="O31" s="54"/>
      <c r="P31" s="55"/>
      <c r="Q31" s="55"/>
    </row>
    <row r="32" spans="1:17" s="1" customFormat="1" ht="13.5" hidden="1">
      <c r="A32" s="56" t="s">
        <v>47</v>
      </c>
      <c r="K32" s="71"/>
      <c r="M32" s="54"/>
      <c r="N32" s="54"/>
      <c r="O32" s="54"/>
      <c r="P32" s="60"/>
      <c r="Q32" s="60"/>
    </row>
    <row r="33" spans="1:17" ht="13.5">
      <c r="A33" s="1" t="s">
        <v>99</v>
      </c>
      <c r="M33" s="54"/>
      <c r="N33" s="54"/>
      <c r="O33" s="54"/>
      <c r="P33" s="55"/>
      <c r="Q33" s="55"/>
    </row>
    <row r="34" spans="1:17" ht="13.5">
      <c r="A34" s="1" t="s">
        <v>98</v>
      </c>
      <c r="M34" s="54"/>
      <c r="N34" s="54"/>
      <c r="O34" s="54"/>
      <c r="P34" s="55"/>
      <c r="Q34" s="55"/>
    </row>
    <row r="35" spans="1:17" ht="13.5" hidden="1">
      <c r="A35" s="56" t="s">
        <v>48</v>
      </c>
      <c r="M35" s="54"/>
      <c r="N35" s="54"/>
      <c r="O35" s="54"/>
      <c r="P35" s="55"/>
      <c r="Q35" s="55"/>
    </row>
    <row r="36" spans="1:17" ht="13.5">
      <c r="A36" s="56"/>
      <c r="M36" s="54"/>
      <c r="N36" s="54"/>
      <c r="O36" s="54"/>
      <c r="P36" s="55"/>
      <c r="Q36" s="55"/>
    </row>
    <row r="37" spans="1:17" ht="13.5">
      <c r="A37" s="56"/>
      <c r="M37" s="54"/>
      <c r="N37" s="54"/>
      <c r="O37" s="54"/>
      <c r="P37" s="55"/>
      <c r="Q37" s="55"/>
    </row>
    <row r="38" spans="1:17" ht="18">
      <c r="A38" s="57" t="s">
        <v>12</v>
      </c>
      <c r="M38" s="54"/>
      <c r="N38" s="54"/>
      <c r="O38" s="54"/>
      <c r="P38" s="55"/>
      <c r="Q38" s="55"/>
    </row>
    <row r="39" spans="8:11" s="30" customFormat="1" ht="13.5">
      <c r="H39" s="1"/>
      <c r="I39" s="1"/>
      <c r="J39" s="1"/>
      <c r="K39" s="71"/>
    </row>
    <row r="40" spans="1:11" s="58" customFormat="1" ht="15">
      <c r="A40" s="3" t="s">
        <v>72</v>
      </c>
      <c r="H40" s="3"/>
      <c r="I40" s="3"/>
      <c r="J40" s="3"/>
      <c r="K40" s="74"/>
    </row>
    <row r="41" spans="1:11" s="58" customFormat="1" ht="15">
      <c r="A41" s="3" t="s">
        <v>75</v>
      </c>
      <c r="H41" s="3"/>
      <c r="I41" s="3"/>
      <c r="J41" s="3"/>
      <c r="K41" s="74"/>
    </row>
  </sheetData>
  <sheetProtection/>
  <mergeCells count="4">
    <mergeCell ref="Q12:Q14"/>
    <mergeCell ref="P11:P14"/>
    <mergeCell ref="C15:Q15"/>
    <mergeCell ref="L13:M13"/>
  </mergeCells>
  <hyperlinks>
    <hyperlink ref="M14" r:id="rId1" display="www.cityfinance.cz"/>
    <hyperlink ref="N14" r:id="rId2" display="www.aqe.cz"/>
    <hyperlink ref="O14" r:id="rId3" display="www.smocr.cz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1" r:id="rId4"/>
  <headerFooter alignWithMargins="0">
    <oddHeader>&amp;CStránka &amp;P&amp;R&amp;F</oddHeader>
    <oddFooter>&amp;Ldaňové příjmy&amp;C&amp;F&amp;Rstránka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</dc:creator>
  <cp:keywords/>
  <dc:description/>
  <cp:lastModifiedBy>doma</cp:lastModifiedBy>
  <cp:lastPrinted>2021-10-06T10:36:27Z</cp:lastPrinted>
  <dcterms:modified xsi:type="dcterms:W3CDTF">2021-11-15T07:16:12Z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0x010100A89BDFEC61A89B45A18115E522EBF2AD</vt:lpwstr>
  </property>
</Properties>
</file>