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.Wantulova\Desktop\"/>
    </mc:Choice>
  </mc:AlternateContent>
  <bookViews>
    <workbookView xWindow="0" yWindow="0" windowWidth="23040" windowHeight="10515" firstSheet="3" activeTab="8"/>
  </bookViews>
  <sheets>
    <sheet name="přehled daňových příjmů" sheetId="1" r:id="rId1"/>
    <sheet name="vývoj daňových příjmů" sheetId="2" r:id="rId2"/>
    <sheet name="dotace" sheetId="3" r:id="rId3"/>
    <sheet name="dotace MPR" sheetId="4" r:id="rId4"/>
    <sheet name="Převody výdajů do roku 2025" sheetId="11" r:id="rId5"/>
    <sheet name="VFP" sheetId="5" r:id="rId6"/>
    <sheet name="zůstatky účtů" sheetId="7" r:id="rId7"/>
    <sheet name="pohyb na účtech" sheetId="8" r:id="rId8"/>
    <sheet name="přehled - úvěry" sheetId="9" r:id="rId9"/>
  </sheets>
  <definedNames>
    <definedName name="_xlnm.Print_Area" localSheetId="2">dotace!$A$1:$D$38</definedName>
    <definedName name="_xlnm.Print_Area" localSheetId="8">'přehled - úvěry'!$A$1:$G$37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8" l="1"/>
  <c r="E17" i="8"/>
  <c r="C17" i="8"/>
  <c r="H16" i="8"/>
  <c r="F16" i="8"/>
  <c r="D16" i="8"/>
  <c r="B16" i="8"/>
  <c r="G15" i="8"/>
  <c r="E15" i="8"/>
  <c r="C15" i="8"/>
  <c r="G14" i="8"/>
  <c r="E14" i="8"/>
  <c r="C14" i="8"/>
  <c r="G13" i="8"/>
  <c r="E13" i="8"/>
  <c r="C13" i="8"/>
  <c r="G12" i="8"/>
  <c r="E12" i="8"/>
  <c r="C12" i="8"/>
  <c r="G11" i="8"/>
  <c r="E11" i="8"/>
  <c r="C11" i="8"/>
  <c r="G10" i="8"/>
  <c r="E10" i="8"/>
  <c r="C10" i="8"/>
  <c r="G9" i="8"/>
  <c r="E9" i="8"/>
  <c r="C9" i="8"/>
  <c r="G8" i="8"/>
  <c r="E8" i="8"/>
  <c r="E16" i="8" s="1"/>
  <c r="C8" i="8"/>
  <c r="G7" i="8"/>
  <c r="G16" i="8" s="1"/>
  <c r="E7" i="8"/>
  <c r="C7" i="8"/>
  <c r="C16" i="8" s="1"/>
  <c r="C15" i="7"/>
  <c r="B98" i="5" l="1"/>
  <c r="B88" i="5"/>
  <c r="B70" i="5"/>
  <c r="B54" i="5"/>
  <c r="B35" i="5"/>
  <c r="H150" i="11" l="1"/>
  <c r="H144" i="11"/>
  <c r="H140" i="11"/>
  <c r="H136" i="11"/>
  <c r="H132" i="11"/>
  <c r="H126" i="11"/>
  <c r="H122" i="11"/>
  <c r="H117" i="11"/>
  <c r="H110" i="11"/>
  <c r="H103" i="11"/>
  <c r="H99" i="11"/>
  <c r="H95" i="11"/>
  <c r="H91" i="11"/>
  <c r="H82" i="11"/>
  <c r="H76" i="11"/>
  <c r="H70" i="11"/>
  <c r="H66" i="11"/>
  <c r="H52" i="11"/>
  <c r="H42" i="11"/>
  <c r="H35" i="11"/>
  <c r="G35" i="11"/>
  <c r="F35" i="11"/>
  <c r="E35" i="11"/>
  <c r="D35" i="11"/>
  <c r="H31" i="11"/>
  <c r="G31" i="11"/>
  <c r="F31" i="11"/>
  <c r="E31" i="11"/>
  <c r="D31" i="11"/>
  <c r="H27" i="11"/>
  <c r="G27" i="11"/>
  <c r="F27" i="11"/>
  <c r="E27" i="11"/>
  <c r="D27" i="11"/>
  <c r="H23" i="11"/>
  <c r="G23" i="11"/>
  <c r="F23" i="11"/>
  <c r="E23" i="11"/>
  <c r="D23" i="11"/>
  <c r="H19" i="11"/>
  <c r="G19" i="11"/>
  <c r="F19" i="11"/>
  <c r="E19" i="11"/>
  <c r="D19" i="11"/>
  <c r="H15" i="11"/>
  <c r="H11" i="11"/>
  <c r="G11" i="11"/>
  <c r="F11" i="11"/>
  <c r="E11" i="11"/>
  <c r="D11" i="11"/>
  <c r="G37" i="11" l="1"/>
  <c r="G154" i="11" s="1"/>
  <c r="D37" i="11"/>
  <c r="D154" i="11" s="1"/>
  <c r="H37" i="11"/>
  <c r="E37" i="11"/>
  <c r="E154" i="11" s="1"/>
  <c r="H152" i="11"/>
  <c r="F37" i="11"/>
  <c r="F154" i="11" s="1"/>
  <c r="D23" i="2"/>
  <c r="C23" i="2"/>
  <c r="I14" i="2"/>
  <c r="H14" i="2"/>
  <c r="G14" i="2"/>
  <c r="F14" i="2"/>
  <c r="E14" i="2"/>
  <c r="D14" i="2"/>
  <c r="C14" i="2"/>
  <c r="C35" i="3"/>
  <c r="B35" i="3"/>
  <c r="D34" i="3"/>
  <c r="H154" i="11" l="1"/>
  <c r="B28" i="3"/>
  <c r="C28" i="3"/>
  <c r="I13" i="8" l="1"/>
  <c r="J16" i="8" l="1"/>
  <c r="I15" i="8"/>
  <c r="I13" i="4" l="1"/>
  <c r="H13" i="4"/>
  <c r="I19" i="1" l="1"/>
  <c r="I18" i="1"/>
  <c r="I17" i="1"/>
  <c r="I16" i="1"/>
  <c r="I15" i="1"/>
  <c r="I14" i="1"/>
  <c r="I13" i="1"/>
  <c r="I12" i="1"/>
  <c r="I11" i="1"/>
  <c r="I10" i="1"/>
  <c r="I9" i="1"/>
  <c r="I8" i="1"/>
  <c r="D37" i="9"/>
  <c r="E23" i="2"/>
  <c r="F23" i="2"/>
  <c r="G23" i="2"/>
  <c r="H23" i="2"/>
  <c r="I23" i="2"/>
  <c r="D33" i="3" l="1"/>
  <c r="D35" i="3" s="1"/>
  <c r="I17" i="8" l="1"/>
  <c r="I14" i="8"/>
  <c r="I12" i="8"/>
  <c r="I11" i="8"/>
  <c r="I10" i="8"/>
  <c r="I9" i="8"/>
  <c r="I8" i="8"/>
  <c r="I7" i="8"/>
  <c r="I16" i="8" l="1"/>
  <c r="I22" i="1"/>
  <c r="H20" i="1"/>
  <c r="H23" i="1" s="1"/>
  <c r="G20" i="1"/>
  <c r="G23" i="1" s="1"/>
  <c r="F20" i="1"/>
  <c r="F23" i="1" s="1"/>
  <c r="E20" i="1"/>
  <c r="E23" i="1" s="1"/>
  <c r="D20" i="1"/>
  <c r="D23" i="1" s="1"/>
  <c r="C20" i="1"/>
  <c r="C23" i="1" s="1"/>
  <c r="B20" i="1"/>
  <c r="B23" i="1" s="1"/>
  <c r="I20" i="1" l="1"/>
  <c r="I23" i="1" s="1"/>
  <c r="C17" i="7" l="1"/>
  <c r="C18" i="7" s="1"/>
</calcChain>
</file>

<file path=xl/comments1.xml><?xml version="1.0" encoding="utf-8"?>
<comments xmlns="http://schemas.openxmlformats.org/spreadsheetml/2006/main">
  <authors>
    <author>Petra Friedlová</author>
  </authors>
  <commentList>
    <comment ref="G7" authorId="0" shapeId="0">
      <text>
        <r>
          <rPr>
            <b/>
            <sz val="8"/>
            <color indexed="81"/>
            <rFont val="Tahoma"/>
            <family val="2"/>
            <charset val="238"/>
          </rPr>
          <t>Petra Friedlová:</t>
        </r>
        <r>
          <rPr>
            <sz val="8"/>
            <color indexed="81"/>
            <rFont val="Tahoma"/>
            <family val="2"/>
            <charset val="238"/>
          </rPr>
          <t xml:space="preserve">
Zůstatek - rozdíl mezi upraveným rozpočtem (po rozpočtových opatřeních) a skutečností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  <charset val="238"/>
          </rPr>
          <t>Petra Friedlová:</t>
        </r>
        <r>
          <rPr>
            <sz val="8"/>
            <color indexed="81"/>
            <rFont val="Tahoma"/>
            <family val="2"/>
            <charset val="238"/>
          </rPr>
          <t xml:space="preserve">
Zůstatek - rozdíl mezi upraveným rozpočtem (po rozpočtových opatřeních) a skutečností</t>
        </r>
      </text>
    </comment>
    <comment ref="G39" authorId="0" shapeId="0">
      <text>
        <r>
          <rPr>
            <b/>
            <sz val="8"/>
            <color indexed="81"/>
            <rFont val="Tahoma"/>
            <family val="2"/>
            <charset val="238"/>
          </rPr>
          <t>Petra Friedlová:</t>
        </r>
        <r>
          <rPr>
            <sz val="8"/>
            <color indexed="81"/>
            <rFont val="Tahoma"/>
            <family val="2"/>
            <charset val="238"/>
          </rPr>
          <t xml:space="preserve">
Zůstatek - rozdíl mezi upraveným rozpočtem (po rozpočtových opatřeních) a skutečností</t>
        </r>
      </text>
    </comment>
    <comment ref="H39" authorId="0" shapeId="0">
      <text>
        <r>
          <rPr>
            <b/>
            <sz val="8"/>
            <color indexed="81"/>
            <rFont val="Tahoma"/>
            <family val="2"/>
            <charset val="238"/>
          </rPr>
          <t>Petra Friedlová:</t>
        </r>
        <r>
          <rPr>
            <sz val="8"/>
            <color indexed="81"/>
            <rFont val="Tahoma"/>
            <family val="2"/>
            <charset val="238"/>
          </rPr>
          <t xml:space="preserve">
Zůstatek - rozdíl mezi upraveným rozpočtem (po rozpočtových opatřeních) a skutečností</t>
        </r>
      </text>
    </comment>
  </commentList>
</comments>
</file>

<file path=xl/sharedStrings.xml><?xml version="1.0" encoding="utf-8"?>
<sst xmlns="http://schemas.openxmlformats.org/spreadsheetml/2006/main" count="567" uniqueCount="469">
  <si>
    <t>údaje v Kč</t>
  </si>
  <si>
    <t>jednotlivé měsíce roku/daně</t>
  </si>
  <si>
    <t>Daň z příjmu FO placená plátci</t>
  </si>
  <si>
    <t>Daň z příjmu FO placená poplatníky</t>
  </si>
  <si>
    <t>Daň z příjmu FO vybíraná srážkou</t>
  </si>
  <si>
    <t>Daň z příjmu PO</t>
  </si>
  <si>
    <t>Daň z příjmu PO za obce</t>
  </si>
  <si>
    <t>DPH</t>
  </si>
  <si>
    <t>Daň z nemovitosti</t>
  </si>
  <si>
    <t>Celkem za daný měsíc</t>
  </si>
  <si>
    <t>položka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</si>
  <si>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</si>
  <si>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</si>
  <si>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</si>
  <si>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</si>
  <si>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</si>
  <si>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</si>
  <si>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</si>
  <si>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</si>
  <si>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</si>
  <si>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</si>
  <si>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 xml:space="preserve">listopad </t>
  </si>
  <si>
    <t>prosinec</t>
  </si>
  <si>
    <t>Příloha č. 1</t>
  </si>
  <si>
    <t>Příloha č. 2</t>
  </si>
  <si>
    <t>(mimo daň z příjmu PO za obce)</t>
  </si>
  <si>
    <t>pol.</t>
  </si>
  <si>
    <t>název</t>
  </si>
  <si>
    <t>skutečné plnění v roce  2015</t>
  </si>
  <si>
    <t>skutečné plnění v roce  2016</t>
  </si>
  <si>
    <t>skutečné plnění v roce  2017</t>
  </si>
  <si>
    <t>skutečné plnění v roce  2018</t>
  </si>
  <si>
    <t>skutečné plnění v roce  2019</t>
  </si>
  <si>
    <t>celkem</t>
  </si>
  <si>
    <t>Souhrnný vztah státního rozpočtu k rozpočtu města</t>
  </si>
  <si>
    <t>Neinvestiční přijaté transfery od obcí</t>
  </si>
  <si>
    <t>Dotace na regeneraci MPR</t>
  </si>
  <si>
    <t>Dotace na výkon sociální práce v souladu se zákonem o sociálních službách</t>
  </si>
  <si>
    <t xml:space="preserve">Celkem </t>
  </si>
  <si>
    <t>Příloha č. 3</t>
  </si>
  <si>
    <t>Název dotačního titulu</t>
  </si>
  <si>
    <t>Název dotace</t>
  </si>
  <si>
    <t xml:space="preserve">přijato do rozpočtu </t>
  </si>
  <si>
    <t xml:space="preserve">čerpáno </t>
  </si>
  <si>
    <t>vráceno do SR</t>
  </si>
  <si>
    <t>Poř. č.</t>
  </si>
  <si>
    <t>Dotace celkem</t>
  </si>
  <si>
    <t>Obec: Příbor</t>
  </si>
  <si>
    <t>Kraj: Moravskoslezský</t>
  </si>
  <si>
    <t>Akce obnovy
(popis prací)</t>
  </si>
  <si>
    <t>Příloha č. 4</t>
  </si>
  <si>
    <t>Podíl vlastníka</t>
  </si>
  <si>
    <t xml:space="preserve">Vlastník -obec, kraj, PO, FO, církev </t>
  </si>
  <si>
    <t>Tělovýchovná jednota, Příbor</t>
  </si>
  <si>
    <t>FK PRIMUS</t>
  </si>
  <si>
    <t>Tenisový klub Příbor, z.s.</t>
  </si>
  <si>
    <t>Basketbalový klub, Příbor</t>
  </si>
  <si>
    <t>Svaz tělesně postižených v ČR</t>
  </si>
  <si>
    <t>Český svaz včelařů</t>
  </si>
  <si>
    <t>TJ Sokol, Příbor</t>
  </si>
  <si>
    <t xml:space="preserve">SDH Prchalov   </t>
  </si>
  <si>
    <t>SDH Hájov</t>
  </si>
  <si>
    <t>Společnost přátel DOM Příbor</t>
  </si>
  <si>
    <t>Junák- český skaut, středisko Příbor, z.s.</t>
  </si>
  <si>
    <t>Myslivecký spolek Příbor - Hájov</t>
  </si>
  <si>
    <t>Kynologický klub v Příboře</t>
  </si>
  <si>
    <t>Občanské sdružení Klokočov z.s.</t>
  </si>
  <si>
    <t>Academia Via Familia o.s.</t>
  </si>
  <si>
    <t>Klub seniorů, Příbor, z.s.</t>
  </si>
  <si>
    <t>Český rybářský svaz, z.s., místní organizace Příbor</t>
  </si>
  <si>
    <t>Svaz letců Příbor</t>
  </si>
  <si>
    <t>Příborský ochotnický spolek Štěk</t>
  </si>
  <si>
    <t xml:space="preserve">Diakonie ČCE - středisko Ostrava -Pečovatelská služba Příbor </t>
  </si>
  <si>
    <t>Domov Příbor, p.o.</t>
  </si>
  <si>
    <t xml:space="preserve">Středisko sociálních služeb města Kopřivnice, p.o. </t>
  </si>
  <si>
    <t>TJ Sokol Příbor</t>
  </si>
  <si>
    <t xml:space="preserve">Jan Tyllich </t>
  </si>
  <si>
    <t>2212</t>
  </si>
  <si>
    <t>3113</t>
  </si>
  <si>
    <t>3612</t>
  </si>
  <si>
    <t>3613</t>
  </si>
  <si>
    <t>3631</t>
  </si>
  <si>
    <t>3713</t>
  </si>
  <si>
    <t>Příloha č. 7</t>
  </si>
  <si>
    <t>číslo účtu</t>
  </si>
  <si>
    <t>název účtu</t>
  </si>
  <si>
    <t>základní účet v KB</t>
  </si>
  <si>
    <t>základní účet v ČNB *</t>
  </si>
  <si>
    <t>základní účet v KB - odpady</t>
  </si>
  <si>
    <t>portfoliový účet v KB</t>
  </si>
  <si>
    <t>základní účet v KB - OBNF</t>
  </si>
  <si>
    <t xml:space="preserve">celkem účty </t>
  </si>
  <si>
    <t>sociální fond</t>
  </si>
  <si>
    <t>celkem fondy</t>
  </si>
  <si>
    <t>celkem účty a fondy</t>
  </si>
  <si>
    <t>depozitní účet - účet cizích prostředků</t>
  </si>
  <si>
    <t>*       účet povinně zřízený v ČNB pro příjem dotací ze státního rozpočtu</t>
  </si>
  <si>
    <t>základní účet v UniCreditBank</t>
  </si>
  <si>
    <t>Příloha č. 8</t>
  </si>
  <si>
    <t>změna stavu</t>
  </si>
  <si>
    <t>základní účet v ČNB</t>
  </si>
  <si>
    <t>základní účet v ČS</t>
  </si>
  <si>
    <t xml:space="preserve">poskytovatel Komeční banka a.s. </t>
  </si>
  <si>
    <t>počátek splácení 31.1.2011</t>
  </si>
  <si>
    <t>konec splácení 31.12.2024</t>
  </si>
  <si>
    <t>úroková sazba 1M PRIBOR + marže 1,20% p.a.</t>
  </si>
  <si>
    <t>počátek splácení 20.1.2019</t>
  </si>
  <si>
    <t>konec splácení 20.12.2032</t>
  </si>
  <si>
    <t>úroková sazba 1M PRIBOR + marže 0,11% p.a.</t>
  </si>
  <si>
    <t>počátek splácení 20.1.2020</t>
  </si>
  <si>
    <t>konec splácení 20.12.2024</t>
  </si>
  <si>
    <t>1.</t>
  </si>
  <si>
    <t>2.</t>
  </si>
  <si>
    <t>3.</t>
  </si>
  <si>
    <t>4.</t>
  </si>
  <si>
    <t>5.</t>
  </si>
  <si>
    <t>měsíční splátka 59 530,- Kč</t>
  </si>
  <si>
    <t>poskytovatel Česká spořitelna</t>
  </si>
  <si>
    <t>měsíční splátka 148 810,- Kč</t>
  </si>
  <si>
    <t>měsíční splátka 83 334,- Kč</t>
  </si>
  <si>
    <t>Plnění v %</t>
  </si>
  <si>
    <t>skutečné plnění v roce  2020</t>
  </si>
  <si>
    <t>2219</t>
  </si>
  <si>
    <t>3635</t>
  </si>
  <si>
    <t>3745</t>
  </si>
  <si>
    <t>Spolek hudebníků, z.s.</t>
  </si>
  <si>
    <t>Centrum pro zdravotně postižené MSK o.p.s.</t>
  </si>
  <si>
    <t xml:space="preserve">Slezská diakonie, Český Těšín </t>
  </si>
  <si>
    <t>Celkem</t>
  </si>
  <si>
    <t>Ing. Zdeněk Kubel</t>
  </si>
  <si>
    <t>zůstatek k 31.12.2020</t>
  </si>
  <si>
    <t>Daň z nemovitostí</t>
  </si>
  <si>
    <t>skutečné plnění v roce  2021</t>
  </si>
  <si>
    <t>Okres: Nový Jičín</t>
  </si>
  <si>
    <t>Příspěvek MK ČR</t>
  </si>
  <si>
    <t>základní účet v ČS, a.s.**</t>
  </si>
  <si>
    <t>**  účet povinně zřízený v ČS a.s.v souvislosti s přijatým úvěrem na rekonstrukci čp. 245 a 247 na ul. Jič. v Příboře</t>
  </si>
  <si>
    <t>3429</t>
  </si>
  <si>
    <t>zůstatek k 31.12.2021</t>
  </si>
  <si>
    <t>1. Úvěr ve výši 10 000 000,- Kč  z roku 2010:</t>
  </si>
  <si>
    <t>2. Úvěr ve výši  25 000 000,- Kč z roku 2017:</t>
  </si>
  <si>
    <t>3. Úvěr ve výši 5 000 000,- Kč z roku 2018:</t>
  </si>
  <si>
    <t>Armáda spásy v ČR</t>
  </si>
  <si>
    <t>Máš čas, z.s.</t>
  </si>
  <si>
    <t>SH ČMS - Sbor dobrovolných hasičů Hájov</t>
  </si>
  <si>
    <t>Zdravotní klaun, ops</t>
  </si>
  <si>
    <t>Dotace na zabezpečení akceschopnosti JSDH z MSK</t>
  </si>
  <si>
    <t>položka rozpočtové skladby(RS)</t>
  </si>
  <si>
    <t>skutečné plnění v roce  2022</t>
  </si>
  <si>
    <t>FO</t>
  </si>
  <si>
    <t xml:space="preserve">Zpracoval (jméno, příjmení, tel.): </t>
  </si>
  <si>
    <t>Mgr. Marika Demlová, referent OIRSM, tel. 556455452, 731130863</t>
  </si>
  <si>
    <t>Kulturní památka</t>
  </si>
  <si>
    <t xml:space="preserve">Skutečné celkové náklady v roce 2022 </t>
  </si>
  <si>
    <t xml:space="preserve">Podíl města </t>
  </si>
  <si>
    <t xml:space="preserve">Vyčerpáno    k  31. 12. 2022 </t>
  </si>
  <si>
    <t xml:space="preserve">Nedo-čerpáno </t>
  </si>
  <si>
    <t>Vráceno během roku 2022</t>
  </si>
  <si>
    <t>K vrácení při finančním vypořádání v roce 2023</t>
  </si>
  <si>
    <t>Jméno, příjmení, datum a podpis statutárního zástupce města:</t>
  </si>
  <si>
    <t>Skatepark</t>
  </si>
  <si>
    <t>Rozšíření kapacity nového hřbitova</t>
  </si>
  <si>
    <t>2321</t>
  </si>
  <si>
    <t>3632</t>
  </si>
  <si>
    <t>Příloha č. 5</t>
  </si>
  <si>
    <t>Přídlo</t>
  </si>
  <si>
    <t>SFL Příbor, z.s.</t>
  </si>
  <si>
    <t>Dagmar Leinveberové</t>
  </si>
  <si>
    <t>Junák</t>
  </si>
  <si>
    <t xml:space="preserve">Domov Hortenzie, p.o. </t>
  </si>
  <si>
    <t xml:space="preserve">Seniorcentrum OASA, s.r.o., Petřvald </t>
  </si>
  <si>
    <t>Renarkon o.p.s. - Terenní program na Novojičínsku</t>
  </si>
  <si>
    <t>Janáčkův máj, o.p.s.</t>
  </si>
  <si>
    <t>Kynologický klub Příbor</t>
  </si>
  <si>
    <t xml:space="preserve">Nadační fond Gaudeamus Cheb </t>
  </si>
  <si>
    <t>Linka bezpečí, Praha - Bohnice</t>
  </si>
  <si>
    <t>Nadační fond Pavla Novotného</t>
  </si>
  <si>
    <t>zůstatek k 31.12.2022</t>
  </si>
  <si>
    <t>Zadluženost města - účet 451 dlouhodobé úvěry</t>
  </si>
  <si>
    <t>zůstatky úvěrů</t>
  </si>
  <si>
    <t>Dotace - Rekonstrukce budovy čp. 118</t>
  </si>
  <si>
    <t>Transfer na akceschopnost JSDH</t>
  </si>
  <si>
    <t>skutečné plnění v roce  2023</t>
  </si>
  <si>
    <t>obec</t>
  </si>
  <si>
    <t>Ing. arch. Jan Malík, starosta města</t>
  </si>
  <si>
    <t>Upravený rozpočet po schváleném RO č. 7</t>
  </si>
  <si>
    <t>Základní školy</t>
  </si>
  <si>
    <t>3113V21</t>
  </si>
  <si>
    <t>Celkem za skupinu Základní školy</t>
  </si>
  <si>
    <t>Územní plánování + projekční práce</t>
  </si>
  <si>
    <t>Celkem za skupinu Územní plánování + projekční práce</t>
  </si>
  <si>
    <t>Péče o vzhled obcí a veřej. zeleň</t>
  </si>
  <si>
    <t>3745V06</t>
  </si>
  <si>
    <t>Úprava parku Nábřeží RA</t>
  </si>
  <si>
    <t>Celkem za skupinu Péče o vzhled obcí a veřej. zeleň</t>
  </si>
  <si>
    <t>dokončeno</t>
  </si>
  <si>
    <t>Silnice</t>
  </si>
  <si>
    <t>2212V04</t>
  </si>
  <si>
    <t>SÚ ulic Křivá, Tržní, Pod Hradbami</t>
  </si>
  <si>
    <t>2212V13</t>
  </si>
  <si>
    <t>Komunikace k ZO na ul. Masarykově</t>
  </si>
  <si>
    <t>2212V15</t>
  </si>
  <si>
    <t>SÚ ulic Alšova a Mánesova</t>
  </si>
  <si>
    <t>2212V16</t>
  </si>
  <si>
    <t>SÚ ulice Březinovy</t>
  </si>
  <si>
    <t>Celkem za skupinu Silnice</t>
  </si>
  <si>
    <t>Záležitosti pozemních komunikací</t>
  </si>
  <si>
    <t>2219V10</t>
  </si>
  <si>
    <t>Přístup. trasy k obchodní zóně na ul. Jičínské</t>
  </si>
  <si>
    <t>2219V16</t>
  </si>
  <si>
    <t>Most přes Sýkoreček</t>
  </si>
  <si>
    <t>2219V24</t>
  </si>
  <si>
    <t>SÚ chodníku na ul. Šmeralova</t>
  </si>
  <si>
    <t>2219V28</t>
  </si>
  <si>
    <t>Prostranství před COOP a DPS</t>
  </si>
  <si>
    <t>2219V29</t>
  </si>
  <si>
    <t>Úprava předprostoru nádraží</t>
  </si>
  <si>
    <t>2219V30</t>
  </si>
  <si>
    <t>Cyklopoint - prostranství čp. 118</t>
  </si>
  <si>
    <t>2219V31</t>
  </si>
  <si>
    <t>Prostranství před ZŠ Npor. Loma</t>
  </si>
  <si>
    <t>2219V33</t>
  </si>
  <si>
    <t>SÚ chodníku na ul. Frenštátské</t>
  </si>
  <si>
    <t>Celkem za skupinu Záležitosti pozemních komunikací</t>
  </si>
  <si>
    <t>2221</t>
  </si>
  <si>
    <t>Provoz veřejné silniční dopravy</t>
  </si>
  <si>
    <t>2221V05</t>
  </si>
  <si>
    <t>Provoz veř. silniční dopravy - investice</t>
  </si>
  <si>
    <t>Celkem za skupinu Provoz veřejné silniční dopravy</t>
  </si>
  <si>
    <t>Kanalizace</t>
  </si>
  <si>
    <t>2321V04</t>
  </si>
  <si>
    <t>Odkanalizování části ul. Juráňovy</t>
  </si>
  <si>
    <t>2321V05</t>
  </si>
  <si>
    <t>Odkanalizování ul. Hřbitovní</t>
  </si>
  <si>
    <t>2321V06</t>
  </si>
  <si>
    <t>Čističky odpadních vod - fin. podpora</t>
  </si>
  <si>
    <t>Celkem za skupinu Kanalizace</t>
  </si>
  <si>
    <t>3113V09</t>
  </si>
  <si>
    <t>Sportovní hřiště u ul. Vrchlického</t>
  </si>
  <si>
    <t>3113V11</t>
  </si>
  <si>
    <t>Rekonstrukce šk.družiny na ul. Sv.Čecha</t>
  </si>
  <si>
    <t>3113V16</t>
  </si>
  <si>
    <t>Modernizace multimed.učebny ZŠ Jičínská - investiční výdaje</t>
  </si>
  <si>
    <t>3113V18</t>
  </si>
  <si>
    <t>Energet.úspory v gastroprovozu ZŠ Npor.Loma</t>
  </si>
  <si>
    <t>3113V20</t>
  </si>
  <si>
    <t>Rekonstrukce býv. ZŠ Dukelské</t>
  </si>
  <si>
    <t>Sportovní zařízení v majetku města</t>
  </si>
  <si>
    <t>Celkem za skupinu Sportovní zařízení v majetku města</t>
  </si>
  <si>
    <t>3429V06</t>
  </si>
  <si>
    <t>Bytové hospodářství</t>
  </si>
  <si>
    <t>3612V04</t>
  </si>
  <si>
    <t>Bytový fond - investice a techn. zhodnocení budov</t>
  </si>
  <si>
    <t>Celkem za skupinu Bytové hospodářství</t>
  </si>
  <si>
    <t>Nebytové hospodářství</t>
  </si>
  <si>
    <t>3613V04</t>
  </si>
  <si>
    <t>Zateplení budovy MŠ Frenštátské</t>
  </si>
  <si>
    <t>3613V08</t>
  </si>
  <si>
    <t>Rekonstrukce domu čp. 118</t>
  </si>
  <si>
    <t>Celkem za skupinu Nebytové hospodářství</t>
  </si>
  <si>
    <t>Veřejné osvětlení</t>
  </si>
  <si>
    <t>3631V08</t>
  </si>
  <si>
    <t>VO Příbor 2022 - I. etapa</t>
  </si>
  <si>
    <t>Celkem za skupinu Veřejné osvětlení</t>
  </si>
  <si>
    <t>Pohřebnictví</t>
  </si>
  <si>
    <t>3632V04</t>
  </si>
  <si>
    <t>Kolumbárium na městském hřbitově</t>
  </si>
  <si>
    <t>3632V05</t>
  </si>
  <si>
    <t>Celkem za skupinu Pohřebnictví</t>
  </si>
  <si>
    <t>3635V01</t>
  </si>
  <si>
    <t>Projektové přípravy</t>
  </si>
  <si>
    <t>3639</t>
  </si>
  <si>
    <t>Komunální služby, územní rozvoj</t>
  </si>
  <si>
    <t>Výkupy pozemků</t>
  </si>
  <si>
    <t>3639V08</t>
  </si>
  <si>
    <t>Městský mobiliář - investice</t>
  </si>
  <si>
    <t>Celkem za skupinu Komunální služby, územní rozvoj</t>
  </si>
  <si>
    <t>Změny technologií vytápění</t>
  </si>
  <si>
    <t>3713V01</t>
  </si>
  <si>
    <t>Projekt Kotlíková dotace</t>
  </si>
  <si>
    <t>Celkem za skupinu Změny technologií vytápění</t>
  </si>
  <si>
    <t>5311</t>
  </si>
  <si>
    <t>Městská policie + program prevence krim.</t>
  </si>
  <si>
    <t>5311V08</t>
  </si>
  <si>
    <t>Obnova zařízení MP</t>
  </si>
  <si>
    <t>Celkem za skupinu Městská policie + program prevence krim.</t>
  </si>
  <si>
    <t>5512</t>
  </si>
  <si>
    <t>Požární ochrana</t>
  </si>
  <si>
    <t>5512V03</t>
  </si>
  <si>
    <t>Technika JSDH Příbor</t>
  </si>
  <si>
    <t>Celkem za skupinu Požární ochrana</t>
  </si>
  <si>
    <t>6171.1</t>
  </si>
  <si>
    <t>Činnost místní správy - OOSČ</t>
  </si>
  <si>
    <t>Výpočetní technika, stroje a zařízení MÚ</t>
  </si>
  <si>
    <t>6171V23</t>
  </si>
  <si>
    <t>Vozový park MÚ</t>
  </si>
  <si>
    <t>Celkem za skupinu Činnost místní správy - OOSČ</t>
  </si>
  <si>
    <t>Celkem za běžné i kapitálové výdaje</t>
  </si>
  <si>
    <t>Horolezecký oddíl Příbor</t>
  </si>
  <si>
    <t>Myslivecký spolek Příbor I</t>
  </si>
  <si>
    <t>Cestovatelský spolek PEDRO</t>
  </si>
  <si>
    <t>Improve Yourself, z.s.</t>
  </si>
  <si>
    <t>REKVAL, s.r.o.</t>
  </si>
  <si>
    <t>FK Primus Příbor, z.s.</t>
  </si>
  <si>
    <t>Myslivecký spolek Příbor - 1</t>
  </si>
  <si>
    <t>část VI. Stavy a obraty na bankovních účtech.</t>
  </si>
  <si>
    <t>částkách.</t>
  </si>
  <si>
    <t xml:space="preserve">Sociální fond a zůstatek depozitní účtu jsou rovněž zobrazeny ve výkazu rozvaha ve výše uvedených </t>
  </si>
  <si>
    <t>Město splácelo v roce 2023 tři úvěry :</t>
  </si>
  <si>
    <t>zůstatek k 31.12.2023</t>
  </si>
  <si>
    <t>Příloha č. 9</t>
  </si>
  <si>
    <t>výdajový účet v KB</t>
  </si>
  <si>
    <t>ODPA</t>
  </si>
  <si>
    <t>Běžné výdaje</t>
  </si>
  <si>
    <t>Kapitálové výdaje</t>
  </si>
  <si>
    <t>Ing. Kamila Nenutilová, vedoucí FO. tel. 556455430, 731130864</t>
  </si>
  <si>
    <t>Přijaté dotace v roce 2024</t>
  </si>
  <si>
    <t>Dotace na volby do Evropského parlamentu</t>
  </si>
  <si>
    <t>Dotace z MK na zahájení výpůjček e-audioknih</t>
  </si>
  <si>
    <t>Dotace - IT vybavení pro stavební úřad</t>
  </si>
  <si>
    <t>Dotace - hospodaření v městských lesích</t>
  </si>
  <si>
    <t>Dotace - energetický management města</t>
  </si>
  <si>
    <t>Dotace - zlepšení informovanosti návštěvníků</t>
  </si>
  <si>
    <t>Dotace pro ZŠ Npor. Loma v rámci projektu Potravinová pomoc dětem v sociální nouzi</t>
  </si>
  <si>
    <t>Dotace - intenzifikace odděleného sběru a využívání složek KO</t>
  </si>
  <si>
    <t>Dotace - Urbanistická studie centra města</t>
  </si>
  <si>
    <t>Dotace - Veřejné osvětlení Příbor - 2. etapa</t>
  </si>
  <si>
    <t>Dotace - Cyklopoint u RD S.Freuda</t>
  </si>
  <si>
    <t>Dotace - Estetizace veřejného prostranství</t>
  </si>
  <si>
    <t>Dotace - Odborné učebny ZŠ Npor. Loma</t>
  </si>
  <si>
    <t>Dotace - Energetické úspory v gastroprovozu ZŠ Npor. Loma</t>
  </si>
  <si>
    <t>pol. 4213 - 115 537,00, pol. 4113 - 66 341,00</t>
  </si>
  <si>
    <t>pol. 4216 - 2 219 449,52, pol. 4116 - 2028934,78</t>
  </si>
  <si>
    <t>pol. 4216 - 1 388 298,95, pol. 4116 - 69 414,95</t>
  </si>
  <si>
    <t>Dotace - Místní energetická koncepce města Příbora (Národní plán obnovy)</t>
  </si>
  <si>
    <t>Finanční vypořádání se státním rozpočtem za rok 2024</t>
  </si>
  <si>
    <t>Dotace na volby do zastupitelstev krajů</t>
  </si>
  <si>
    <t>Částka 193 656,41 Kč byla poukázána na účet kraje ve stanoveném termínu a byla zapracována</t>
  </si>
  <si>
    <t>do RO č. 1 na rok 2025.</t>
  </si>
  <si>
    <t>schválená výše dotace  v Kč</t>
  </si>
  <si>
    <t>přijatá výše dotace do R města v Kč</t>
  </si>
  <si>
    <t>Daňové příjmy v roce 2024</t>
  </si>
  <si>
    <t>Celkem v roce 2024</t>
  </si>
  <si>
    <t>skutečné plnění v roce  2025</t>
  </si>
  <si>
    <t>skutečné plnění v roce  2026</t>
  </si>
  <si>
    <t>skutečné plnění v roce  2027</t>
  </si>
  <si>
    <t>skutečné plnění v roce  2028</t>
  </si>
  <si>
    <t>skutečné plnění v roce  2024</t>
  </si>
  <si>
    <t xml:space="preserve">Finanční vyúčtování dotace poskytnuté v Programu regenerace městských památových rezervací a městských památkových zón v roce 2024                                                                                                     </t>
  </si>
  <si>
    <t>Dům č. p. 1</t>
  </si>
  <si>
    <t>Dům čp. 31</t>
  </si>
  <si>
    <t>areál kostela Narození Panny Marie</t>
  </si>
  <si>
    <t>kostel sv. Kříže</t>
  </si>
  <si>
    <t>kostel sv. Valentina</t>
  </si>
  <si>
    <t>obnova truhlářských prvků - výměna 8 oken a další související práce</t>
  </si>
  <si>
    <t>obnova domu - oprava podlah a restaurování nástěnných maleb a další související práce</t>
  </si>
  <si>
    <t>obnova 4 kaplí křížové cesta a restaurování 1 reliéfu z křížové cesty a další související práce</t>
  </si>
  <si>
    <t>sanace vlhkého zdiva v interiéru a další související práce</t>
  </si>
  <si>
    <t>obnova vnějšího pláště - oprava čelní fasády kostela včetně klempířských prvků a další související práce</t>
  </si>
  <si>
    <t>PO</t>
  </si>
  <si>
    <t>církev</t>
  </si>
  <si>
    <t>Částky jsou uvedeny v Kč.</t>
  </si>
  <si>
    <t>Schválený rozpočet pro rok 2024</t>
  </si>
  <si>
    <t>Čerpáno k 31.12.2024</t>
  </si>
  <si>
    <t>Zůstatek k 31.12.2024</t>
  </si>
  <si>
    <t>Převod do roku 2025</t>
  </si>
  <si>
    <t>2219V02</t>
  </si>
  <si>
    <t>Centrum Prchalov</t>
  </si>
  <si>
    <t>2219V03</t>
  </si>
  <si>
    <t>Urbanistická studie centra města Příbora</t>
  </si>
  <si>
    <t>2334</t>
  </si>
  <si>
    <t>Revitalizace vodních systémů</t>
  </si>
  <si>
    <t>2334V01</t>
  </si>
  <si>
    <t>Vodohospodářská studie katastru Příbor</t>
  </si>
  <si>
    <t>Celkem za skupinu Revitalizace vodních systémů</t>
  </si>
  <si>
    <t>Rekonstrukce býv.ZŠ Dukelské- bežné výd.</t>
  </si>
  <si>
    <t>Koncepce rozvoje města v oblasti sportu</t>
  </si>
  <si>
    <t>3613V02</t>
  </si>
  <si>
    <t>Nebytové hospodářství - Správa budov</t>
  </si>
  <si>
    <t>Služby souvis. s projektem dokumentací</t>
  </si>
  <si>
    <t>Celkem za třídu Běžné výdaje</t>
  </si>
  <si>
    <t>2143</t>
  </si>
  <si>
    <t>Cestovní ruch, turismus</t>
  </si>
  <si>
    <t>2143V03</t>
  </si>
  <si>
    <t>Turistické informační centrum v čp. 35</t>
  </si>
  <si>
    <t>Celkem za skupinu Cestovní ruch, turismus</t>
  </si>
  <si>
    <t>2212V02</t>
  </si>
  <si>
    <t>Lokalita Za školou - dokončení povrchu komunikace</t>
  </si>
  <si>
    <t>2212V05</t>
  </si>
  <si>
    <t>SÚ ul. Karla Čapka</t>
  </si>
  <si>
    <t>2212V17</t>
  </si>
  <si>
    <t>Úprava křižovatky ul. NRA a Vrchlického</t>
  </si>
  <si>
    <t>2219V07</t>
  </si>
  <si>
    <t>Sanace břehu vodního toku Klenos</t>
  </si>
  <si>
    <t>2219V08</t>
  </si>
  <si>
    <t>Hájov - výstavba chodníku k novému sportovišti</t>
  </si>
  <si>
    <t>2219V18</t>
  </si>
  <si>
    <t>Chodník Místecká - Hukvaldská</t>
  </si>
  <si>
    <t>3111</t>
  </si>
  <si>
    <t>Mateřské školy</t>
  </si>
  <si>
    <t>3111V13</t>
  </si>
  <si>
    <t>Další investiční akce_mateřské školy</t>
  </si>
  <si>
    <t>3111V14</t>
  </si>
  <si>
    <t>MŠ Pionýrů - investiční příspěvek</t>
  </si>
  <si>
    <t>3111V15</t>
  </si>
  <si>
    <t>Výstavba nové MŠ</t>
  </si>
  <si>
    <t>Celkem za skupinu Mateřské školy</t>
  </si>
  <si>
    <t>3113V12</t>
  </si>
  <si>
    <t>SÚ prostor pro správce ZŠ Npor. Loma</t>
  </si>
  <si>
    <t>3141</t>
  </si>
  <si>
    <t>Školní jídelny</t>
  </si>
  <si>
    <t>3141V03</t>
  </si>
  <si>
    <t>SÚ Školní jídelny Komenského</t>
  </si>
  <si>
    <t>Celkem za skupinu Školní jídelny</t>
  </si>
  <si>
    <t>Zájmová činnost</t>
  </si>
  <si>
    <t>Celkem za skupinu Zájmová činnost</t>
  </si>
  <si>
    <t>3613V13</t>
  </si>
  <si>
    <t>Technické zhodnocení budovy radnice</t>
  </si>
  <si>
    <t>3613V14</t>
  </si>
  <si>
    <t>Vybudování FVE na budově TS a Re-use</t>
  </si>
  <si>
    <t>3631V03</t>
  </si>
  <si>
    <t>Nasvětlení kaple Fr. Serafínského</t>
  </si>
  <si>
    <t>3631V06</t>
  </si>
  <si>
    <t>3631V07</t>
  </si>
  <si>
    <t>Rek.VO na sídlišti Npor.Loma-Šafaříkova</t>
  </si>
  <si>
    <t>VO Příbor - II. etapa, r. 2024</t>
  </si>
  <si>
    <t>3639V02</t>
  </si>
  <si>
    <t>Nákup svozového vozidla TS - půjčka PO</t>
  </si>
  <si>
    <t>3639V03</t>
  </si>
  <si>
    <t>6171V06</t>
  </si>
  <si>
    <t>6171V18</t>
  </si>
  <si>
    <t>Vybavení IT pro SÚ - dotace</t>
  </si>
  <si>
    <t>Celkem za třídu Kapitálové výdaje</t>
  </si>
  <si>
    <t>Převody finančních prostředků neukončených akcí z roku 2024 do roku 2025</t>
  </si>
  <si>
    <t>ZO Českého zahradkářského svazu Hájov</t>
  </si>
  <si>
    <t>All Brass Band, z.s.</t>
  </si>
  <si>
    <t>Bartošová Martincová Ludmila</t>
  </si>
  <si>
    <t>Centrum Bystřina, z.ú.</t>
  </si>
  <si>
    <t>Kršňáková Eva</t>
  </si>
  <si>
    <t>Pěvecký sbor Ondráš Nový Jičín, z.s.</t>
  </si>
  <si>
    <t>Přídlo, z.s.</t>
  </si>
  <si>
    <t>Pukovec Josef</t>
  </si>
  <si>
    <t>Smolíková Irena</t>
  </si>
  <si>
    <t>Charita Bohumín</t>
  </si>
  <si>
    <t>Charita Kopřivnice</t>
  </si>
  <si>
    <t>Charita Ostrava</t>
  </si>
  <si>
    <t>Cestovatelský spolek Pedro</t>
  </si>
  <si>
    <t>Český svaz včelařů, z.s., ZO</t>
  </si>
  <si>
    <t>Junák - český skaut, středisko Příbor</t>
  </si>
  <si>
    <t>Dagmar Leinveberové (TS Ldance, z.s.)</t>
  </si>
  <si>
    <t>Klub otevřené srdce, z.s.</t>
  </si>
  <si>
    <t xml:space="preserve">Vyšší odborná škola - Řemeslo má zlaté dno </t>
  </si>
  <si>
    <t>Asociace zdravotně postižených Kopřivnice</t>
  </si>
  <si>
    <t>Příloha č. 6</t>
  </si>
  <si>
    <t xml:space="preserve">VFP jednotlivým oganizacím na provoz a činnost </t>
  </si>
  <si>
    <t>Veřejná finanční podpora poskytnutá z rozpočtu města v roce 2024</t>
  </si>
  <si>
    <r>
      <t xml:space="preserve">VFP jednotlivým oganizacím </t>
    </r>
    <r>
      <rPr>
        <sz val="10"/>
        <rFont val="Calibri"/>
        <family val="2"/>
        <charset val="238"/>
      </rPr>
      <t>(individuální dotace)</t>
    </r>
  </si>
  <si>
    <t>VFP jednotlivým organizacím - sociální oblast</t>
  </si>
  <si>
    <t xml:space="preserve">Granty </t>
  </si>
  <si>
    <t xml:space="preserve">Dary z jednotlivých paragrafů </t>
  </si>
  <si>
    <t>Zůstatky účtů k 31.12.2024</t>
  </si>
  <si>
    <t>stav k 31.12.2024</t>
  </si>
  <si>
    <t>Rozpočet 2024</t>
  </si>
  <si>
    <t>zůstatek k 31.12.2024</t>
  </si>
  <si>
    <t xml:space="preserve">Částka 83 973 537,63 Kč souhlasí na výkaz FIN 2-12M - Výkaz pro hodnocení plnění rozpočtu ÚSC, DSO a RR - </t>
  </si>
  <si>
    <t>Stejně tak částka 83 973 537,63 Kč souhlasí na výkaz rozvaha - aktiva.</t>
  </si>
  <si>
    <t>Daňové příjmy - vývoj v létech 2015 - 2024</t>
  </si>
  <si>
    <t>Pohyb finančních prostředků na účtech města v létech 2020 - 2024</t>
  </si>
  <si>
    <t>zůstatek úvěru k 31.12.2024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</si>
</sst>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č"/>
  </numFmts>
  <fonts count="45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</font>
    <font>
      <sz val="12"/>
      <name val="Calibri"/>
      <family val="2"/>
      <charset val="238"/>
    </font>
    <font>
      <i/>
      <sz val="8"/>
      <name val="Calibri"/>
      <family val="2"/>
      <charset val="238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Arial"/>
      <family val="2"/>
      <charset val="238"/>
    </font>
    <font>
      <b/>
      <i/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8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ourier New"/>
      <family val="3"/>
      <charset val="238"/>
    </font>
    <font>
      <b/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</font>
    <font>
      <b/>
      <sz val="14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color rgb="FFFF0000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0"/>
      <color rgb="FF7030A0"/>
      <name val="Calibri"/>
      <family val="2"/>
      <charset val="238"/>
    </font>
    <font>
      <b/>
      <sz val="9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29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4" fontId="11" fillId="0" borderId="0" xfId="0" applyNumberFormat="1" applyFont="1"/>
    <xf numFmtId="4" fontId="12" fillId="0" borderId="0" xfId="0" applyNumberFormat="1" applyFont="1"/>
    <xf numFmtId="4" fontId="7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8" fillId="0" borderId="0" xfId="0" applyFont="1"/>
    <xf numFmtId="0" fontId="3" fillId="0" borderId="0" xfId="0" applyFont="1"/>
    <xf numFmtId="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17" fillId="0" borderId="0" xfId="3" applyFont="1"/>
    <xf numFmtId="0" fontId="1" fillId="0" borderId="0" xfId="3" applyFont="1"/>
    <xf numFmtId="4" fontId="9" fillId="0" borderId="1" xfId="3" applyNumberFormat="1" applyFont="1" applyBorder="1" applyAlignment="1">
      <alignment horizontal="center" vertical="center" wrapText="1"/>
    </xf>
    <xf numFmtId="4" fontId="9" fillId="0" borderId="1" xfId="4" applyNumberFormat="1" applyFont="1" applyBorder="1" applyAlignment="1">
      <alignment horizontal="center" vertical="center" wrapText="1"/>
    </xf>
    <xf numFmtId="0" fontId="22" fillId="0" borderId="0" xfId="3" applyFont="1"/>
    <xf numFmtId="0" fontId="1" fillId="0" borderId="0" xfId="2" applyFont="1" applyAlignment="1">
      <alignment horizontal="left"/>
    </xf>
    <xf numFmtId="0" fontId="1" fillId="0" borderId="0" xfId="2" applyFont="1"/>
    <xf numFmtId="0" fontId="9" fillId="0" borderId="0" xfId="2" applyFont="1"/>
    <xf numFmtId="0" fontId="9" fillId="0" borderId="0" xfId="3" applyFont="1"/>
    <xf numFmtId="0" fontId="1" fillId="0" borderId="0" xfId="2" applyFont="1" applyAlignment="1">
      <alignment horizontal="right"/>
    </xf>
    <xf numFmtId="0" fontId="9" fillId="0" borderId="0" xfId="2" applyFont="1" applyAlignment="1">
      <alignment horizontal="left"/>
    </xf>
    <xf numFmtId="0" fontId="21" fillId="0" borderId="0" xfId="3" applyFont="1"/>
    <xf numFmtId="0" fontId="2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13" fillId="0" borderId="0" xfId="0" applyFont="1"/>
    <xf numFmtId="0" fontId="26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/>
    <xf numFmtId="0" fontId="28" fillId="0" borderId="0" xfId="0" applyFont="1"/>
    <xf numFmtId="4" fontId="9" fillId="0" borderId="1" xfId="4" applyNumberFormat="1" applyFont="1" applyBorder="1"/>
    <xf numFmtId="1" fontId="7" fillId="0" borderId="0" xfId="0" applyNumberFormat="1" applyFont="1"/>
    <xf numFmtId="1" fontId="6" fillId="0" borderId="0" xfId="0" applyNumberFormat="1" applyFont="1"/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0" fontId="24" fillId="2" borderId="2" xfId="0" applyFont="1" applyFill="1" applyBorder="1" applyAlignment="1">
      <alignment horizontal="left" vertical="center" wrapText="1"/>
    </xf>
    <xf numFmtId="0" fontId="29" fillId="0" borderId="0" xfId="0" applyFont="1"/>
    <xf numFmtId="0" fontId="9" fillId="0" borderId="9" xfId="0" applyFont="1" applyBorder="1"/>
    <xf numFmtId="0" fontId="31" fillId="0" borderId="0" xfId="0" applyFont="1"/>
    <xf numFmtId="0" fontId="2" fillId="0" borderId="1" xfId="0" applyFont="1" applyBorder="1" applyAlignment="1">
      <alignment horizontal="left" vertical="center" wrapText="1" indent="1"/>
    </xf>
    <xf numFmtId="0" fontId="2" fillId="4" borderId="1" xfId="0" applyFont="1" applyFill="1" applyBorder="1" applyAlignment="1">
      <alignment horizontal="left" vertical="center" wrapText="1" indent="1"/>
    </xf>
    <xf numFmtId="0" fontId="1" fillId="4" borderId="1" xfId="0" applyFont="1" applyFill="1" applyBorder="1" applyAlignment="1">
      <alignment horizontal="left" vertical="center" wrapText="1" indent="1"/>
    </xf>
    <xf numFmtId="0" fontId="8" fillId="4" borderId="1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4" fontId="1" fillId="0" borderId="1" xfId="0" applyNumberFormat="1" applyFont="1" applyBorder="1" applyAlignment="1">
      <alignment horizontal="right" vertical="center" wrapText="1"/>
    </xf>
    <xf numFmtId="0" fontId="2" fillId="4" borderId="1" xfId="0" applyFont="1" applyFill="1" applyBorder="1" applyAlignment="1">
      <alignment vertical="center" wrapText="1"/>
    </xf>
    <xf numFmtId="0" fontId="32" fillId="0" borderId="0" xfId="0" applyFont="1"/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4" borderId="1" xfId="0" applyFont="1" applyFill="1" applyBorder="1" applyAlignment="1">
      <alignment horizontal="right" vertical="center" wrapText="1"/>
    </xf>
    <xf numFmtId="4" fontId="20" fillId="4" borderId="1" xfId="0" applyNumberFormat="1" applyFont="1" applyFill="1" applyBorder="1" applyAlignment="1">
      <alignment horizontal="right" vertical="center" wrapText="1"/>
    </xf>
    <xf numFmtId="0" fontId="19" fillId="4" borderId="1" xfId="0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4" fontId="9" fillId="0" borderId="0" xfId="3" applyNumberFormat="1" applyFont="1" applyAlignment="1">
      <alignment horizontal="center" vertical="center" wrapText="1"/>
    </xf>
    <xf numFmtId="4" fontId="9" fillId="0" borderId="0" xfId="4" applyNumberFormat="1" applyFont="1" applyAlignment="1">
      <alignment horizontal="right" vertical="center" wrapText="1"/>
    </xf>
    <xf numFmtId="4" fontId="9" fillId="0" borderId="0" xfId="4" applyNumberFormat="1" applyFont="1" applyAlignment="1">
      <alignment horizontal="center" vertical="center" wrapText="1"/>
    </xf>
    <xf numFmtId="4" fontId="21" fillId="0" borderId="0" xfId="3" applyNumberFormat="1" applyFont="1" applyAlignment="1">
      <alignment horizontal="center" vertical="center" wrapText="1"/>
    </xf>
    <xf numFmtId="0" fontId="2" fillId="4" borderId="2" xfId="2" applyFont="1" applyFill="1" applyBorder="1"/>
    <xf numFmtId="4" fontId="9" fillId="0" borderId="0" xfId="4" applyNumberFormat="1" applyFont="1"/>
    <xf numFmtId="4" fontId="2" fillId="0" borderId="0" xfId="3" applyNumberFormat="1" applyFont="1"/>
    <xf numFmtId="4" fontId="2" fillId="4" borderId="4" xfId="3" applyNumberFormat="1" applyFont="1" applyFill="1" applyBorder="1"/>
    <xf numFmtId="0" fontId="2" fillId="4" borderId="4" xfId="3" applyFont="1" applyFill="1" applyBorder="1"/>
    <xf numFmtId="0" fontId="2" fillId="4" borderId="2" xfId="2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 indent="1"/>
    </xf>
    <xf numFmtId="4" fontId="2" fillId="4" borderId="1" xfId="0" applyNumberFormat="1" applyFont="1" applyFill="1" applyBorder="1" applyAlignment="1">
      <alignment horizontal="right" vertical="center" wrapText="1" indent="1"/>
    </xf>
    <xf numFmtId="0" fontId="8" fillId="4" borderId="1" xfId="0" applyFont="1" applyFill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 indent="1"/>
    </xf>
    <xf numFmtId="4" fontId="7" fillId="0" borderId="0" xfId="0" applyNumberFormat="1" applyFont="1" applyAlignment="1">
      <alignment horizontal="right" vertical="center" wrapText="1" indent="1"/>
    </xf>
    <xf numFmtId="0" fontId="30" fillId="0" borderId="0" xfId="0" applyFont="1"/>
    <xf numFmtId="0" fontId="33" fillId="0" borderId="0" xfId="0" applyFont="1"/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4" fontId="25" fillId="0" borderId="2" xfId="0" applyNumberFormat="1" applyFont="1" applyBorder="1" applyAlignment="1">
      <alignment horizontal="right" vertical="center"/>
    </xf>
    <xf numFmtId="4" fontId="25" fillId="0" borderId="3" xfId="0" applyNumberFormat="1" applyFont="1" applyBorder="1" applyAlignment="1">
      <alignment horizontal="right" vertical="center"/>
    </xf>
    <xf numFmtId="4" fontId="24" fillId="2" borderId="2" xfId="0" applyNumberFormat="1" applyFont="1" applyFill="1" applyBorder="1" applyAlignment="1">
      <alignment horizontal="right" vertical="center" wrapText="1"/>
    </xf>
    <xf numFmtId="4" fontId="24" fillId="2" borderId="3" xfId="0" applyNumberFormat="1" applyFont="1" applyFill="1" applyBorder="1" applyAlignment="1">
      <alignment horizontal="right" vertical="center" wrapText="1"/>
    </xf>
    <xf numFmtId="0" fontId="25" fillId="0" borderId="2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4" fontId="25" fillId="0" borderId="4" xfId="0" applyNumberFormat="1" applyFont="1" applyBorder="1" applyAlignment="1">
      <alignment horizontal="right" vertical="center"/>
    </xf>
    <xf numFmtId="0" fontId="25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 indent="1"/>
    </xf>
    <xf numFmtId="0" fontId="7" fillId="4" borderId="1" xfId="0" applyFont="1" applyFill="1" applyBorder="1" applyAlignment="1">
      <alignment horizontal="left" vertical="center" wrapText="1" indent="1"/>
    </xf>
    <xf numFmtId="0" fontId="2" fillId="0" borderId="0" xfId="3" applyFont="1"/>
    <xf numFmtId="0" fontId="36" fillId="0" borderId="0" xfId="2" applyFont="1"/>
    <xf numFmtId="0" fontId="36" fillId="0" borderId="0" xfId="0" applyFont="1"/>
    <xf numFmtId="0" fontId="7" fillId="0" borderId="1" xfId="0" applyFont="1" applyBorder="1" applyAlignment="1">
      <alignment horizontal="left" vertical="center" indent="1"/>
    </xf>
    <xf numFmtId="0" fontId="7" fillId="4" borderId="1" xfId="0" applyFont="1" applyFill="1" applyBorder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left" inden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1" fontId="8" fillId="0" borderId="0" xfId="0" applyNumberFormat="1" applyFont="1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indent="1"/>
    </xf>
    <xf numFmtId="164" fontId="2" fillId="4" borderId="1" xfId="0" applyNumberFormat="1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vertical="center" wrapText="1"/>
    </xf>
    <xf numFmtId="0" fontId="37" fillId="0" borderId="0" xfId="0" applyFont="1" applyAlignment="1">
      <alignment horizontal="right"/>
    </xf>
    <xf numFmtId="0" fontId="38" fillId="0" borderId="0" xfId="0" applyFont="1"/>
    <xf numFmtId="0" fontId="24" fillId="5" borderId="4" xfId="0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right" vertical="center" wrapText="1"/>
    </xf>
    <xf numFmtId="4" fontId="25" fillId="5" borderId="4" xfId="0" applyNumberFormat="1" applyFont="1" applyFill="1" applyBorder="1" applyAlignment="1">
      <alignment horizontal="right" vertical="center"/>
    </xf>
    <xf numFmtId="0" fontId="40" fillId="0" borderId="0" xfId="0" applyFont="1"/>
    <xf numFmtId="0" fontId="2" fillId="4" borderId="7" xfId="3" applyFont="1" applyFill="1" applyBorder="1" applyAlignment="1">
      <alignment horizontal="center" vertical="center" wrapText="1"/>
    </xf>
    <xf numFmtId="0" fontId="2" fillId="4" borderId="1" xfId="3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9" fillId="0" borderId="0" xfId="3" applyFont="1" applyAlignment="1">
      <alignment horizontal="right"/>
    </xf>
    <xf numFmtId="0" fontId="1" fillId="0" borderId="1" xfId="2" applyFont="1" applyBorder="1" applyAlignment="1">
      <alignment horizontal="center"/>
    </xf>
    <xf numFmtId="0" fontId="1" fillId="0" borderId="1" xfId="2" applyFont="1" applyBorder="1" applyAlignment="1">
      <alignment horizontal="left"/>
    </xf>
    <xf numFmtId="0" fontId="1" fillId="0" borderId="1" xfId="3" applyFont="1" applyBorder="1" applyAlignment="1">
      <alignment horizontal="left"/>
    </xf>
    <xf numFmtId="0" fontId="1" fillId="0" borderId="10" xfId="2" applyFont="1" applyBorder="1" applyAlignment="1">
      <alignment horizontal="left"/>
    </xf>
    <xf numFmtId="0" fontId="1" fillId="0" borderId="10" xfId="3" applyFont="1" applyBorder="1" applyAlignment="1">
      <alignment horizontal="left"/>
    </xf>
    <xf numFmtId="0" fontId="8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wrapText="1"/>
    </xf>
    <xf numFmtId="2" fontId="7" fillId="0" borderId="1" xfId="1" applyNumberFormat="1" applyFont="1" applyBorder="1" applyAlignment="1">
      <alignment wrapText="1"/>
    </xf>
    <xf numFmtId="4" fontId="7" fillId="0" borderId="1" xfId="0" applyNumberFormat="1" applyFont="1" applyBorder="1" applyAlignment="1">
      <alignment wrapText="1"/>
    </xf>
    <xf numFmtId="4" fontId="7" fillId="0" borderId="1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4" fontId="8" fillId="4" borderId="1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Alignment="1">
      <alignment horizontal="center"/>
    </xf>
    <xf numFmtId="1" fontId="7" fillId="0" borderId="1" xfId="0" applyNumberFormat="1" applyFont="1" applyBorder="1" applyAlignment="1">
      <alignment horizontal="center" wrapText="1"/>
    </xf>
    <xf numFmtId="0" fontId="8" fillId="4" borderId="1" xfId="0" applyFont="1" applyFill="1" applyBorder="1" applyAlignment="1">
      <alignment wrapText="1"/>
    </xf>
    <xf numFmtId="4" fontId="7" fillId="4" borderId="1" xfId="0" applyNumberFormat="1" applyFont="1" applyFill="1" applyBorder="1" applyAlignment="1">
      <alignment horizontal="right" vertical="center" wrapText="1" indent="1"/>
    </xf>
    <xf numFmtId="0" fontId="7" fillId="0" borderId="0" xfId="0" applyFont="1" applyAlignment="1">
      <alignment wrapText="1"/>
    </xf>
    <xf numFmtId="0" fontId="7" fillId="0" borderId="0" xfId="0" quotePrefix="1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39" fillId="0" borderId="2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14" fillId="0" borderId="0" xfId="0" applyFont="1"/>
    <xf numFmtId="0" fontId="41" fillId="0" borderId="0" xfId="0" applyFont="1"/>
    <xf numFmtId="0" fontId="42" fillId="0" borderId="0" xfId="0" applyFont="1"/>
    <xf numFmtId="4" fontId="25" fillId="5" borderId="1" xfId="0" applyNumberFormat="1" applyFont="1" applyFill="1" applyBorder="1"/>
    <xf numFmtId="4" fontId="24" fillId="2" borderId="4" xfId="0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horizontal="center" vertical="center" wrapText="1"/>
    </xf>
    <xf numFmtId="0" fontId="24" fillId="2" borderId="3" xfId="0" applyFont="1" applyFill="1" applyBorder="1" applyAlignment="1">
      <alignment vertical="center" wrapText="1"/>
    </xf>
    <xf numFmtId="0" fontId="24" fillId="2" borderId="4" xfId="0" applyFont="1" applyFill="1" applyBorder="1" applyAlignment="1">
      <alignment vertical="center" wrapText="1"/>
    </xf>
    <xf numFmtId="4" fontId="38" fillId="0" borderId="0" xfId="0" applyNumberFormat="1" applyFont="1"/>
    <xf numFmtId="0" fontId="24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 wrapText="1"/>
    </xf>
    <xf numFmtId="4" fontId="24" fillId="3" borderId="2" xfId="0" applyNumberFormat="1" applyFont="1" applyFill="1" applyBorder="1" applyAlignment="1">
      <alignment horizontal="right" vertical="center" wrapText="1"/>
    </xf>
    <xf numFmtId="4" fontId="24" fillId="3" borderId="1" xfId="0" applyNumberFormat="1" applyFont="1" applyFill="1" applyBorder="1" applyAlignment="1">
      <alignment horizontal="right" vertical="center" wrapText="1"/>
    </xf>
    <xf numFmtId="4" fontId="30" fillId="0" borderId="0" xfId="0" applyNumberFormat="1" applyFont="1"/>
    <xf numFmtId="4" fontId="24" fillId="3" borderId="3" xfId="0" applyNumberFormat="1" applyFont="1" applyFill="1" applyBorder="1" applyAlignment="1">
      <alignment horizontal="right" vertical="center" wrapText="1"/>
    </xf>
    <xf numFmtId="4" fontId="24" fillId="3" borderId="4" xfId="0" applyNumberFormat="1" applyFont="1" applyFill="1" applyBorder="1" applyAlignment="1">
      <alignment horizontal="right" vertical="center" wrapText="1"/>
    </xf>
    <xf numFmtId="0" fontId="0" fillId="5" borderId="0" xfId="0" applyFill="1"/>
    <xf numFmtId="0" fontId="27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/>
    </xf>
    <xf numFmtId="0" fontId="29" fillId="0" borderId="0" xfId="0" applyFont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/>
    <xf numFmtId="4" fontId="2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43" fillId="0" borderId="0" xfId="0" applyFont="1"/>
    <xf numFmtId="0" fontId="44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4" fillId="0" borderId="8" xfId="0" applyFont="1" applyBorder="1"/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7" fillId="4" borderId="1" xfId="0" applyFont="1" applyFill="1" applyBorder="1" applyAlignment="1">
      <alignment horizontal="left" vertical="center" inden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0" fillId="0" borderId="0" xfId="0"/>
    <xf numFmtId="0" fontId="24" fillId="3" borderId="2" xfId="0" applyFont="1" applyFill="1" applyBorder="1" applyAlignment="1">
      <alignment horizontal="left" vertical="center" wrapText="1"/>
    </xf>
    <xf numFmtId="0" fontId="24" fillId="3" borderId="3" xfId="0" applyFont="1" applyFill="1" applyBorder="1" applyAlignment="1">
      <alignment horizontal="left" vertical="center" wrapText="1"/>
    </xf>
    <xf numFmtId="0" fontId="24" fillId="3" borderId="4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39" fillId="0" borderId="2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1" fillId="0" borderId="0" xfId="3" applyFont="1" applyAlignment="1">
      <alignment horizontal="center"/>
    </xf>
    <xf numFmtId="0" fontId="1" fillId="0" borderId="2" xfId="3" applyFont="1" applyBorder="1" applyAlignment="1">
      <alignment horizontal="center"/>
    </xf>
    <xf numFmtId="0" fontId="1" fillId="0" borderId="3" xfId="3" applyFont="1" applyBorder="1" applyAlignment="1">
      <alignment horizontal="center"/>
    </xf>
    <xf numFmtId="0" fontId="1" fillId="0" borderId="4" xfId="3" applyFont="1" applyBorder="1" applyAlignment="1">
      <alignment horizontal="center"/>
    </xf>
  </cellXfs>
  <cellStyles count="5">
    <cellStyle name="Normální" xfId="0" builtinId="0"/>
    <cellStyle name="normální_16.6.Zadluženost města" xfId="2"/>
    <cellStyle name="normální_List1" xfId="3"/>
    <cellStyle name="normální_přijaté dotace" xfId="1"/>
    <cellStyle name="normální_splácení úvěrů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5"/>
  <sheetViews>
    <sheetView topLeftCell="A22" zoomScaleNormal="100" workbookViewId="0">
      <selection activeCell="B8" sqref="B8"/>
    </sheetView>
  </sheetViews>
  <sheetFormatPr defaultRowHeight="12.75" x14ac:dyDescent="0.25"/>
  <cols>
    <col min="1" max="1" width="12.28515625" style="34" customWidth="1"/>
    <col min="2" max="2" width="16" style="34" customWidth="1"/>
    <col min="3" max="3" width="13.7109375" style="34" customWidth="1"/>
    <col min="4" max="4" width="14" style="34" customWidth="1"/>
    <col min="5" max="5" width="15" style="34" customWidth="1"/>
    <col min="6" max="6" width="13.85546875" style="34" customWidth="1"/>
    <col min="7" max="7" width="16.28515625" style="34" customWidth="1"/>
    <col min="8" max="8" width="15.140625" style="34" customWidth="1"/>
    <col min="9" max="9" width="16.140625" style="34" customWidth="1"/>
    <col min="10" max="256" width="9.140625" style="34"/>
    <col min="257" max="257" width="24.28515625" style="34" customWidth="1"/>
    <col min="258" max="258" width="16" style="34" customWidth="1"/>
    <col min="259" max="259" width="13.7109375" style="34" customWidth="1"/>
    <col min="260" max="260" width="14.140625" style="34" customWidth="1"/>
    <col min="261" max="261" width="15" style="34" customWidth="1"/>
    <col min="262" max="262" width="13.42578125" style="34" customWidth="1"/>
    <col min="263" max="263" width="14.42578125" style="34" customWidth="1"/>
    <col min="264" max="264" width="13.5703125" style="34" customWidth="1"/>
    <col min="265" max="265" width="15" style="34" customWidth="1"/>
    <col min="266" max="512" width="9.140625" style="34"/>
    <col min="513" max="513" width="24.28515625" style="34" customWidth="1"/>
    <col min="514" max="514" width="16" style="34" customWidth="1"/>
    <col min="515" max="515" width="13.7109375" style="34" customWidth="1"/>
    <col min="516" max="516" width="14.140625" style="34" customWidth="1"/>
    <col min="517" max="517" width="15" style="34" customWidth="1"/>
    <col min="518" max="518" width="13.42578125" style="34" customWidth="1"/>
    <col min="519" max="519" width="14.42578125" style="34" customWidth="1"/>
    <col min="520" max="520" width="13.5703125" style="34" customWidth="1"/>
    <col min="521" max="521" width="15" style="34" customWidth="1"/>
    <col min="522" max="768" width="9.140625" style="34"/>
    <col min="769" max="769" width="24.28515625" style="34" customWidth="1"/>
    <col min="770" max="770" width="16" style="34" customWidth="1"/>
    <col min="771" max="771" width="13.7109375" style="34" customWidth="1"/>
    <col min="772" max="772" width="14.140625" style="34" customWidth="1"/>
    <col min="773" max="773" width="15" style="34" customWidth="1"/>
    <col min="774" max="774" width="13.42578125" style="34" customWidth="1"/>
    <col min="775" max="775" width="14.42578125" style="34" customWidth="1"/>
    <col min="776" max="776" width="13.5703125" style="34" customWidth="1"/>
    <col min="777" max="777" width="15" style="34" customWidth="1"/>
    <col min="778" max="1024" width="9.140625" style="34"/>
    <col min="1025" max="1025" width="24.28515625" style="34" customWidth="1"/>
    <col min="1026" max="1026" width="16" style="34" customWidth="1"/>
    <col min="1027" max="1027" width="13.7109375" style="34" customWidth="1"/>
    <col min="1028" max="1028" width="14.140625" style="34" customWidth="1"/>
    <col min="1029" max="1029" width="15" style="34" customWidth="1"/>
    <col min="1030" max="1030" width="13.42578125" style="34" customWidth="1"/>
    <col min="1031" max="1031" width="14.42578125" style="34" customWidth="1"/>
    <col min="1032" max="1032" width="13.5703125" style="34" customWidth="1"/>
    <col min="1033" max="1033" width="15" style="34" customWidth="1"/>
    <col min="1034" max="1280" width="9.140625" style="34"/>
    <col min="1281" max="1281" width="24.28515625" style="34" customWidth="1"/>
    <col min="1282" max="1282" width="16" style="34" customWidth="1"/>
    <col min="1283" max="1283" width="13.7109375" style="34" customWidth="1"/>
    <col min="1284" max="1284" width="14.140625" style="34" customWidth="1"/>
    <col min="1285" max="1285" width="15" style="34" customWidth="1"/>
    <col min="1286" max="1286" width="13.42578125" style="34" customWidth="1"/>
    <col min="1287" max="1287" width="14.42578125" style="34" customWidth="1"/>
    <col min="1288" max="1288" width="13.5703125" style="34" customWidth="1"/>
    <col min="1289" max="1289" width="15" style="34" customWidth="1"/>
    <col min="1290" max="1536" width="9.140625" style="34"/>
    <col min="1537" max="1537" width="24.28515625" style="34" customWidth="1"/>
    <col min="1538" max="1538" width="16" style="34" customWidth="1"/>
    <col min="1539" max="1539" width="13.7109375" style="34" customWidth="1"/>
    <col min="1540" max="1540" width="14.140625" style="34" customWidth="1"/>
    <col min="1541" max="1541" width="15" style="34" customWidth="1"/>
    <col min="1542" max="1542" width="13.42578125" style="34" customWidth="1"/>
    <col min="1543" max="1543" width="14.42578125" style="34" customWidth="1"/>
    <col min="1544" max="1544" width="13.5703125" style="34" customWidth="1"/>
    <col min="1545" max="1545" width="15" style="34" customWidth="1"/>
    <col min="1546" max="1792" width="9.140625" style="34"/>
    <col min="1793" max="1793" width="24.28515625" style="34" customWidth="1"/>
    <col min="1794" max="1794" width="16" style="34" customWidth="1"/>
    <col min="1795" max="1795" width="13.7109375" style="34" customWidth="1"/>
    <col min="1796" max="1796" width="14.140625" style="34" customWidth="1"/>
    <col min="1797" max="1797" width="15" style="34" customWidth="1"/>
    <col min="1798" max="1798" width="13.42578125" style="34" customWidth="1"/>
    <col min="1799" max="1799" width="14.42578125" style="34" customWidth="1"/>
    <col min="1800" max="1800" width="13.5703125" style="34" customWidth="1"/>
    <col min="1801" max="1801" width="15" style="34" customWidth="1"/>
    <col min="1802" max="2048" width="9.140625" style="34"/>
    <col min="2049" max="2049" width="24.28515625" style="34" customWidth="1"/>
    <col min="2050" max="2050" width="16" style="34" customWidth="1"/>
    <col min="2051" max="2051" width="13.7109375" style="34" customWidth="1"/>
    <col min="2052" max="2052" width="14.140625" style="34" customWidth="1"/>
    <col min="2053" max="2053" width="15" style="34" customWidth="1"/>
    <col min="2054" max="2054" width="13.42578125" style="34" customWidth="1"/>
    <col min="2055" max="2055" width="14.42578125" style="34" customWidth="1"/>
    <col min="2056" max="2056" width="13.5703125" style="34" customWidth="1"/>
    <col min="2057" max="2057" width="15" style="34" customWidth="1"/>
    <col min="2058" max="2304" width="9.140625" style="34"/>
    <col min="2305" max="2305" width="24.28515625" style="34" customWidth="1"/>
    <col min="2306" max="2306" width="16" style="34" customWidth="1"/>
    <col min="2307" max="2307" width="13.7109375" style="34" customWidth="1"/>
    <col min="2308" max="2308" width="14.140625" style="34" customWidth="1"/>
    <col min="2309" max="2309" width="15" style="34" customWidth="1"/>
    <col min="2310" max="2310" width="13.42578125" style="34" customWidth="1"/>
    <col min="2311" max="2311" width="14.42578125" style="34" customWidth="1"/>
    <col min="2312" max="2312" width="13.5703125" style="34" customWidth="1"/>
    <col min="2313" max="2313" width="15" style="34" customWidth="1"/>
    <col min="2314" max="2560" width="9.140625" style="34"/>
    <col min="2561" max="2561" width="24.28515625" style="34" customWidth="1"/>
    <col min="2562" max="2562" width="16" style="34" customWidth="1"/>
    <col min="2563" max="2563" width="13.7109375" style="34" customWidth="1"/>
    <col min="2564" max="2564" width="14.140625" style="34" customWidth="1"/>
    <col min="2565" max="2565" width="15" style="34" customWidth="1"/>
    <col min="2566" max="2566" width="13.42578125" style="34" customWidth="1"/>
    <col min="2567" max="2567" width="14.42578125" style="34" customWidth="1"/>
    <col min="2568" max="2568" width="13.5703125" style="34" customWidth="1"/>
    <col min="2569" max="2569" width="15" style="34" customWidth="1"/>
    <col min="2570" max="2816" width="9.140625" style="34"/>
    <col min="2817" max="2817" width="24.28515625" style="34" customWidth="1"/>
    <col min="2818" max="2818" width="16" style="34" customWidth="1"/>
    <col min="2819" max="2819" width="13.7109375" style="34" customWidth="1"/>
    <col min="2820" max="2820" width="14.140625" style="34" customWidth="1"/>
    <col min="2821" max="2821" width="15" style="34" customWidth="1"/>
    <col min="2822" max="2822" width="13.42578125" style="34" customWidth="1"/>
    <col min="2823" max="2823" width="14.42578125" style="34" customWidth="1"/>
    <col min="2824" max="2824" width="13.5703125" style="34" customWidth="1"/>
    <col min="2825" max="2825" width="15" style="34" customWidth="1"/>
    <col min="2826" max="3072" width="9.140625" style="34"/>
    <col min="3073" max="3073" width="24.28515625" style="34" customWidth="1"/>
    <col min="3074" max="3074" width="16" style="34" customWidth="1"/>
    <col min="3075" max="3075" width="13.7109375" style="34" customWidth="1"/>
    <col min="3076" max="3076" width="14.140625" style="34" customWidth="1"/>
    <col min="3077" max="3077" width="15" style="34" customWidth="1"/>
    <col min="3078" max="3078" width="13.42578125" style="34" customWidth="1"/>
    <col min="3079" max="3079" width="14.42578125" style="34" customWidth="1"/>
    <col min="3080" max="3080" width="13.5703125" style="34" customWidth="1"/>
    <col min="3081" max="3081" width="15" style="34" customWidth="1"/>
    <col min="3082" max="3328" width="9.140625" style="34"/>
    <col min="3329" max="3329" width="24.28515625" style="34" customWidth="1"/>
    <col min="3330" max="3330" width="16" style="34" customWidth="1"/>
    <col min="3331" max="3331" width="13.7109375" style="34" customWidth="1"/>
    <col min="3332" max="3332" width="14.140625" style="34" customWidth="1"/>
    <col min="3333" max="3333" width="15" style="34" customWidth="1"/>
    <col min="3334" max="3334" width="13.42578125" style="34" customWidth="1"/>
    <col min="3335" max="3335" width="14.42578125" style="34" customWidth="1"/>
    <col min="3336" max="3336" width="13.5703125" style="34" customWidth="1"/>
    <col min="3337" max="3337" width="15" style="34" customWidth="1"/>
    <col min="3338" max="3584" width="9.140625" style="34"/>
    <col min="3585" max="3585" width="24.28515625" style="34" customWidth="1"/>
    <col min="3586" max="3586" width="16" style="34" customWidth="1"/>
    <col min="3587" max="3587" width="13.7109375" style="34" customWidth="1"/>
    <col min="3588" max="3588" width="14.140625" style="34" customWidth="1"/>
    <col min="3589" max="3589" width="15" style="34" customWidth="1"/>
    <col min="3590" max="3590" width="13.42578125" style="34" customWidth="1"/>
    <col min="3591" max="3591" width="14.42578125" style="34" customWidth="1"/>
    <col min="3592" max="3592" width="13.5703125" style="34" customWidth="1"/>
    <col min="3593" max="3593" width="15" style="34" customWidth="1"/>
    <col min="3594" max="3840" width="9.140625" style="34"/>
    <col min="3841" max="3841" width="24.28515625" style="34" customWidth="1"/>
    <col min="3842" max="3842" width="16" style="34" customWidth="1"/>
    <col min="3843" max="3843" width="13.7109375" style="34" customWidth="1"/>
    <col min="3844" max="3844" width="14.140625" style="34" customWidth="1"/>
    <col min="3845" max="3845" width="15" style="34" customWidth="1"/>
    <col min="3846" max="3846" width="13.42578125" style="34" customWidth="1"/>
    <col min="3847" max="3847" width="14.42578125" style="34" customWidth="1"/>
    <col min="3848" max="3848" width="13.5703125" style="34" customWidth="1"/>
    <col min="3849" max="3849" width="15" style="34" customWidth="1"/>
    <col min="3850" max="4096" width="9.140625" style="34"/>
    <col min="4097" max="4097" width="24.28515625" style="34" customWidth="1"/>
    <col min="4098" max="4098" width="16" style="34" customWidth="1"/>
    <col min="4099" max="4099" width="13.7109375" style="34" customWidth="1"/>
    <col min="4100" max="4100" width="14.140625" style="34" customWidth="1"/>
    <col min="4101" max="4101" width="15" style="34" customWidth="1"/>
    <col min="4102" max="4102" width="13.42578125" style="34" customWidth="1"/>
    <col min="4103" max="4103" width="14.42578125" style="34" customWidth="1"/>
    <col min="4104" max="4104" width="13.5703125" style="34" customWidth="1"/>
    <col min="4105" max="4105" width="15" style="34" customWidth="1"/>
    <col min="4106" max="4352" width="9.140625" style="34"/>
    <col min="4353" max="4353" width="24.28515625" style="34" customWidth="1"/>
    <col min="4354" max="4354" width="16" style="34" customWidth="1"/>
    <col min="4355" max="4355" width="13.7109375" style="34" customWidth="1"/>
    <col min="4356" max="4356" width="14.140625" style="34" customWidth="1"/>
    <col min="4357" max="4357" width="15" style="34" customWidth="1"/>
    <col min="4358" max="4358" width="13.42578125" style="34" customWidth="1"/>
    <col min="4359" max="4359" width="14.42578125" style="34" customWidth="1"/>
    <col min="4360" max="4360" width="13.5703125" style="34" customWidth="1"/>
    <col min="4361" max="4361" width="15" style="34" customWidth="1"/>
    <col min="4362" max="4608" width="9.140625" style="34"/>
    <col min="4609" max="4609" width="24.28515625" style="34" customWidth="1"/>
    <col min="4610" max="4610" width="16" style="34" customWidth="1"/>
    <col min="4611" max="4611" width="13.7109375" style="34" customWidth="1"/>
    <col min="4612" max="4612" width="14.140625" style="34" customWidth="1"/>
    <col min="4613" max="4613" width="15" style="34" customWidth="1"/>
    <col min="4614" max="4614" width="13.42578125" style="34" customWidth="1"/>
    <col min="4615" max="4615" width="14.42578125" style="34" customWidth="1"/>
    <col min="4616" max="4616" width="13.5703125" style="34" customWidth="1"/>
    <col min="4617" max="4617" width="15" style="34" customWidth="1"/>
    <col min="4618" max="4864" width="9.140625" style="34"/>
    <col min="4865" max="4865" width="24.28515625" style="34" customWidth="1"/>
    <col min="4866" max="4866" width="16" style="34" customWidth="1"/>
    <col min="4867" max="4867" width="13.7109375" style="34" customWidth="1"/>
    <col min="4868" max="4868" width="14.140625" style="34" customWidth="1"/>
    <col min="4869" max="4869" width="15" style="34" customWidth="1"/>
    <col min="4870" max="4870" width="13.42578125" style="34" customWidth="1"/>
    <col min="4871" max="4871" width="14.42578125" style="34" customWidth="1"/>
    <col min="4872" max="4872" width="13.5703125" style="34" customWidth="1"/>
    <col min="4873" max="4873" width="15" style="34" customWidth="1"/>
    <col min="4874" max="5120" width="9.140625" style="34"/>
    <col min="5121" max="5121" width="24.28515625" style="34" customWidth="1"/>
    <col min="5122" max="5122" width="16" style="34" customWidth="1"/>
    <col min="5123" max="5123" width="13.7109375" style="34" customWidth="1"/>
    <col min="5124" max="5124" width="14.140625" style="34" customWidth="1"/>
    <col min="5125" max="5125" width="15" style="34" customWidth="1"/>
    <col min="5126" max="5126" width="13.42578125" style="34" customWidth="1"/>
    <col min="5127" max="5127" width="14.42578125" style="34" customWidth="1"/>
    <col min="5128" max="5128" width="13.5703125" style="34" customWidth="1"/>
    <col min="5129" max="5129" width="15" style="34" customWidth="1"/>
    <col min="5130" max="5376" width="9.140625" style="34"/>
    <col min="5377" max="5377" width="24.28515625" style="34" customWidth="1"/>
    <col min="5378" max="5378" width="16" style="34" customWidth="1"/>
    <col min="5379" max="5379" width="13.7109375" style="34" customWidth="1"/>
    <col min="5380" max="5380" width="14.140625" style="34" customWidth="1"/>
    <col min="5381" max="5381" width="15" style="34" customWidth="1"/>
    <col min="5382" max="5382" width="13.42578125" style="34" customWidth="1"/>
    <col min="5383" max="5383" width="14.42578125" style="34" customWidth="1"/>
    <col min="5384" max="5384" width="13.5703125" style="34" customWidth="1"/>
    <col min="5385" max="5385" width="15" style="34" customWidth="1"/>
    <col min="5386" max="5632" width="9.140625" style="34"/>
    <col min="5633" max="5633" width="24.28515625" style="34" customWidth="1"/>
    <col min="5634" max="5634" width="16" style="34" customWidth="1"/>
    <col min="5635" max="5635" width="13.7109375" style="34" customWidth="1"/>
    <col min="5636" max="5636" width="14.140625" style="34" customWidth="1"/>
    <col min="5637" max="5637" width="15" style="34" customWidth="1"/>
    <col min="5638" max="5638" width="13.42578125" style="34" customWidth="1"/>
    <col min="5639" max="5639" width="14.42578125" style="34" customWidth="1"/>
    <col min="5640" max="5640" width="13.5703125" style="34" customWidth="1"/>
    <col min="5641" max="5641" width="15" style="34" customWidth="1"/>
    <col min="5642" max="5888" width="9.140625" style="34"/>
    <col min="5889" max="5889" width="24.28515625" style="34" customWidth="1"/>
    <col min="5890" max="5890" width="16" style="34" customWidth="1"/>
    <col min="5891" max="5891" width="13.7109375" style="34" customWidth="1"/>
    <col min="5892" max="5892" width="14.140625" style="34" customWidth="1"/>
    <col min="5893" max="5893" width="15" style="34" customWidth="1"/>
    <col min="5894" max="5894" width="13.42578125" style="34" customWidth="1"/>
    <col min="5895" max="5895" width="14.42578125" style="34" customWidth="1"/>
    <col min="5896" max="5896" width="13.5703125" style="34" customWidth="1"/>
    <col min="5897" max="5897" width="15" style="34" customWidth="1"/>
    <col min="5898" max="6144" width="9.140625" style="34"/>
    <col min="6145" max="6145" width="24.28515625" style="34" customWidth="1"/>
    <col min="6146" max="6146" width="16" style="34" customWidth="1"/>
    <col min="6147" max="6147" width="13.7109375" style="34" customWidth="1"/>
    <col min="6148" max="6148" width="14.140625" style="34" customWidth="1"/>
    <col min="6149" max="6149" width="15" style="34" customWidth="1"/>
    <col min="6150" max="6150" width="13.42578125" style="34" customWidth="1"/>
    <col min="6151" max="6151" width="14.42578125" style="34" customWidth="1"/>
    <col min="6152" max="6152" width="13.5703125" style="34" customWidth="1"/>
    <col min="6153" max="6153" width="15" style="34" customWidth="1"/>
    <col min="6154" max="6400" width="9.140625" style="34"/>
    <col min="6401" max="6401" width="24.28515625" style="34" customWidth="1"/>
    <col min="6402" max="6402" width="16" style="34" customWidth="1"/>
    <col min="6403" max="6403" width="13.7109375" style="34" customWidth="1"/>
    <col min="6404" max="6404" width="14.140625" style="34" customWidth="1"/>
    <col min="6405" max="6405" width="15" style="34" customWidth="1"/>
    <col min="6406" max="6406" width="13.42578125" style="34" customWidth="1"/>
    <col min="6407" max="6407" width="14.42578125" style="34" customWidth="1"/>
    <col min="6408" max="6408" width="13.5703125" style="34" customWidth="1"/>
    <col min="6409" max="6409" width="15" style="34" customWidth="1"/>
    <col min="6410" max="6656" width="9.140625" style="34"/>
    <col min="6657" max="6657" width="24.28515625" style="34" customWidth="1"/>
    <col min="6658" max="6658" width="16" style="34" customWidth="1"/>
    <col min="6659" max="6659" width="13.7109375" style="34" customWidth="1"/>
    <col min="6660" max="6660" width="14.140625" style="34" customWidth="1"/>
    <col min="6661" max="6661" width="15" style="34" customWidth="1"/>
    <col min="6662" max="6662" width="13.42578125" style="34" customWidth="1"/>
    <col min="6663" max="6663" width="14.42578125" style="34" customWidth="1"/>
    <col min="6664" max="6664" width="13.5703125" style="34" customWidth="1"/>
    <col min="6665" max="6665" width="15" style="34" customWidth="1"/>
    <col min="6666" max="6912" width="9.140625" style="34"/>
    <col min="6913" max="6913" width="24.28515625" style="34" customWidth="1"/>
    <col min="6914" max="6914" width="16" style="34" customWidth="1"/>
    <col min="6915" max="6915" width="13.7109375" style="34" customWidth="1"/>
    <col min="6916" max="6916" width="14.140625" style="34" customWidth="1"/>
    <col min="6917" max="6917" width="15" style="34" customWidth="1"/>
    <col min="6918" max="6918" width="13.42578125" style="34" customWidth="1"/>
    <col min="6919" max="6919" width="14.42578125" style="34" customWidth="1"/>
    <col min="6920" max="6920" width="13.5703125" style="34" customWidth="1"/>
    <col min="6921" max="6921" width="15" style="34" customWidth="1"/>
    <col min="6922" max="7168" width="9.140625" style="34"/>
    <col min="7169" max="7169" width="24.28515625" style="34" customWidth="1"/>
    <col min="7170" max="7170" width="16" style="34" customWidth="1"/>
    <col min="7171" max="7171" width="13.7109375" style="34" customWidth="1"/>
    <col min="7172" max="7172" width="14.140625" style="34" customWidth="1"/>
    <col min="7173" max="7173" width="15" style="34" customWidth="1"/>
    <col min="7174" max="7174" width="13.42578125" style="34" customWidth="1"/>
    <col min="7175" max="7175" width="14.42578125" style="34" customWidth="1"/>
    <col min="7176" max="7176" width="13.5703125" style="34" customWidth="1"/>
    <col min="7177" max="7177" width="15" style="34" customWidth="1"/>
    <col min="7178" max="7424" width="9.140625" style="34"/>
    <col min="7425" max="7425" width="24.28515625" style="34" customWidth="1"/>
    <col min="7426" max="7426" width="16" style="34" customWidth="1"/>
    <col min="7427" max="7427" width="13.7109375" style="34" customWidth="1"/>
    <col min="7428" max="7428" width="14.140625" style="34" customWidth="1"/>
    <col min="7429" max="7429" width="15" style="34" customWidth="1"/>
    <col min="7430" max="7430" width="13.42578125" style="34" customWidth="1"/>
    <col min="7431" max="7431" width="14.42578125" style="34" customWidth="1"/>
    <col min="7432" max="7432" width="13.5703125" style="34" customWidth="1"/>
    <col min="7433" max="7433" width="15" style="34" customWidth="1"/>
    <col min="7434" max="7680" width="9.140625" style="34"/>
    <col min="7681" max="7681" width="24.28515625" style="34" customWidth="1"/>
    <col min="7682" max="7682" width="16" style="34" customWidth="1"/>
    <col min="7683" max="7683" width="13.7109375" style="34" customWidth="1"/>
    <col min="7684" max="7684" width="14.140625" style="34" customWidth="1"/>
    <col min="7685" max="7685" width="15" style="34" customWidth="1"/>
    <col min="7686" max="7686" width="13.42578125" style="34" customWidth="1"/>
    <col min="7687" max="7687" width="14.42578125" style="34" customWidth="1"/>
    <col min="7688" max="7688" width="13.5703125" style="34" customWidth="1"/>
    <col min="7689" max="7689" width="15" style="34" customWidth="1"/>
    <col min="7690" max="7936" width="9.140625" style="34"/>
    <col min="7937" max="7937" width="24.28515625" style="34" customWidth="1"/>
    <col min="7938" max="7938" width="16" style="34" customWidth="1"/>
    <col min="7939" max="7939" width="13.7109375" style="34" customWidth="1"/>
    <col min="7940" max="7940" width="14.140625" style="34" customWidth="1"/>
    <col min="7941" max="7941" width="15" style="34" customWidth="1"/>
    <col min="7942" max="7942" width="13.42578125" style="34" customWidth="1"/>
    <col min="7943" max="7943" width="14.42578125" style="34" customWidth="1"/>
    <col min="7944" max="7944" width="13.5703125" style="34" customWidth="1"/>
    <col min="7945" max="7945" width="15" style="34" customWidth="1"/>
    <col min="7946" max="8192" width="9.140625" style="34"/>
    <col min="8193" max="8193" width="24.28515625" style="34" customWidth="1"/>
    <col min="8194" max="8194" width="16" style="34" customWidth="1"/>
    <col min="8195" max="8195" width="13.7109375" style="34" customWidth="1"/>
    <col min="8196" max="8196" width="14.140625" style="34" customWidth="1"/>
    <col min="8197" max="8197" width="15" style="34" customWidth="1"/>
    <col min="8198" max="8198" width="13.42578125" style="34" customWidth="1"/>
    <col min="8199" max="8199" width="14.42578125" style="34" customWidth="1"/>
    <col min="8200" max="8200" width="13.5703125" style="34" customWidth="1"/>
    <col min="8201" max="8201" width="15" style="34" customWidth="1"/>
    <col min="8202" max="8448" width="9.140625" style="34"/>
    <col min="8449" max="8449" width="24.28515625" style="34" customWidth="1"/>
    <col min="8450" max="8450" width="16" style="34" customWidth="1"/>
    <col min="8451" max="8451" width="13.7109375" style="34" customWidth="1"/>
    <col min="8452" max="8452" width="14.140625" style="34" customWidth="1"/>
    <col min="8453" max="8453" width="15" style="34" customWidth="1"/>
    <col min="8454" max="8454" width="13.42578125" style="34" customWidth="1"/>
    <col min="8455" max="8455" width="14.42578125" style="34" customWidth="1"/>
    <col min="8456" max="8456" width="13.5703125" style="34" customWidth="1"/>
    <col min="8457" max="8457" width="15" style="34" customWidth="1"/>
    <col min="8458" max="8704" width="9.140625" style="34"/>
    <col min="8705" max="8705" width="24.28515625" style="34" customWidth="1"/>
    <col min="8706" max="8706" width="16" style="34" customWidth="1"/>
    <col min="8707" max="8707" width="13.7109375" style="34" customWidth="1"/>
    <col min="8708" max="8708" width="14.140625" style="34" customWidth="1"/>
    <col min="8709" max="8709" width="15" style="34" customWidth="1"/>
    <col min="8710" max="8710" width="13.42578125" style="34" customWidth="1"/>
    <col min="8711" max="8711" width="14.42578125" style="34" customWidth="1"/>
    <col min="8712" max="8712" width="13.5703125" style="34" customWidth="1"/>
    <col min="8713" max="8713" width="15" style="34" customWidth="1"/>
    <col min="8714" max="8960" width="9.140625" style="34"/>
    <col min="8961" max="8961" width="24.28515625" style="34" customWidth="1"/>
    <col min="8962" max="8962" width="16" style="34" customWidth="1"/>
    <col min="8963" max="8963" width="13.7109375" style="34" customWidth="1"/>
    <col min="8964" max="8964" width="14.140625" style="34" customWidth="1"/>
    <col min="8965" max="8965" width="15" style="34" customWidth="1"/>
    <col min="8966" max="8966" width="13.42578125" style="34" customWidth="1"/>
    <col min="8967" max="8967" width="14.42578125" style="34" customWidth="1"/>
    <col min="8968" max="8968" width="13.5703125" style="34" customWidth="1"/>
    <col min="8969" max="8969" width="15" style="34" customWidth="1"/>
    <col min="8970" max="9216" width="9.140625" style="34"/>
    <col min="9217" max="9217" width="24.28515625" style="34" customWidth="1"/>
    <col min="9218" max="9218" width="16" style="34" customWidth="1"/>
    <col min="9219" max="9219" width="13.7109375" style="34" customWidth="1"/>
    <col min="9220" max="9220" width="14.140625" style="34" customWidth="1"/>
    <col min="9221" max="9221" width="15" style="34" customWidth="1"/>
    <col min="9222" max="9222" width="13.42578125" style="34" customWidth="1"/>
    <col min="9223" max="9223" width="14.42578125" style="34" customWidth="1"/>
    <col min="9224" max="9224" width="13.5703125" style="34" customWidth="1"/>
    <col min="9225" max="9225" width="15" style="34" customWidth="1"/>
    <col min="9226" max="9472" width="9.140625" style="34"/>
    <col min="9473" max="9473" width="24.28515625" style="34" customWidth="1"/>
    <col min="9474" max="9474" width="16" style="34" customWidth="1"/>
    <col min="9475" max="9475" width="13.7109375" style="34" customWidth="1"/>
    <col min="9476" max="9476" width="14.140625" style="34" customWidth="1"/>
    <col min="9477" max="9477" width="15" style="34" customWidth="1"/>
    <col min="9478" max="9478" width="13.42578125" style="34" customWidth="1"/>
    <col min="9479" max="9479" width="14.42578125" style="34" customWidth="1"/>
    <col min="9480" max="9480" width="13.5703125" style="34" customWidth="1"/>
    <col min="9481" max="9481" width="15" style="34" customWidth="1"/>
    <col min="9482" max="9728" width="9.140625" style="34"/>
    <col min="9729" max="9729" width="24.28515625" style="34" customWidth="1"/>
    <col min="9730" max="9730" width="16" style="34" customWidth="1"/>
    <col min="9731" max="9731" width="13.7109375" style="34" customWidth="1"/>
    <col min="9732" max="9732" width="14.140625" style="34" customWidth="1"/>
    <col min="9733" max="9733" width="15" style="34" customWidth="1"/>
    <col min="9734" max="9734" width="13.42578125" style="34" customWidth="1"/>
    <col min="9735" max="9735" width="14.42578125" style="34" customWidth="1"/>
    <col min="9736" max="9736" width="13.5703125" style="34" customWidth="1"/>
    <col min="9737" max="9737" width="15" style="34" customWidth="1"/>
    <col min="9738" max="9984" width="9.140625" style="34"/>
    <col min="9985" max="9985" width="24.28515625" style="34" customWidth="1"/>
    <col min="9986" max="9986" width="16" style="34" customWidth="1"/>
    <col min="9987" max="9987" width="13.7109375" style="34" customWidth="1"/>
    <col min="9988" max="9988" width="14.140625" style="34" customWidth="1"/>
    <col min="9989" max="9989" width="15" style="34" customWidth="1"/>
    <col min="9990" max="9990" width="13.42578125" style="34" customWidth="1"/>
    <col min="9991" max="9991" width="14.42578125" style="34" customWidth="1"/>
    <col min="9992" max="9992" width="13.5703125" style="34" customWidth="1"/>
    <col min="9993" max="9993" width="15" style="34" customWidth="1"/>
    <col min="9994" max="10240" width="9.140625" style="34"/>
    <col min="10241" max="10241" width="24.28515625" style="34" customWidth="1"/>
    <col min="10242" max="10242" width="16" style="34" customWidth="1"/>
    <col min="10243" max="10243" width="13.7109375" style="34" customWidth="1"/>
    <col min="10244" max="10244" width="14.140625" style="34" customWidth="1"/>
    <col min="10245" max="10245" width="15" style="34" customWidth="1"/>
    <col min="10246" max="10246" width="13.42578125" style="34" customWidth="1"/>
    <col min="10247" max="10247" width="14.42578125" style="34" customWidth="1"/>
    <col min="10248" max="10248" width="13.5703125" style="34" customWidth="1"/>
    <col min="10249" max="10249" width="15" style="34" customWidth="1"/>
    <col min="10250" max="10496" width="9.140625" style="34"/>
    <col min="10497" max="10497" width="24.28515625" style="34" customWidth="1"/>
    <col min="10498" max="10498" width="16" style="34" customWidth="1"/>
    <col min="10499" max="10499" width="13.7109375" style="34" customWidth="1"/>
    <col min="10500" max="10500" width="14.140625" style="34" customWidth="1"/>
    <col min="10501" max="10501" width="15" style="34" customWidth="1"/>
    <col min="10502" max="10502" width="13.42578125" style="34" customWidth="1"/>
    <col min="10503" max="10503" width="14.42578125" style="34" customWidth="1"/>
    <col min="10504" max="10504" width="13.5703125" style="34" customWidth="1"/>
    <col min="10505" max="10505" width="15" style="34" customWidth="1"/>
    <col min="10506" max="10752" width="9.140625" style="34"/>
    <col min="10753" max="10753" width="24.28515625" style="34" customWidth="1"/>
    <col min="10754" max="10754" width="16" style="34" customWidth="1"/>
    <col min="10755" max="10755" width="13.7109375" style="34" customWidth="1"/>
    <col min="10756" max="10756" width="14.140625" style="34" customWidth="1"/>
    <col min="10757" max="10757" width="15" style="34" customWidth="1"/>
    <col min="10758" max="10758" width="13.42578125" style="34" customWidth="1"/>
    <col min="10759" max="10759" width="14.42578125" style="34" customWidth="1"/>
    <col min="10760" max="10760" width="13.5703125" style="34" customWidth="1"/>
    <col min="10761" max="10761" width="15" style="34" customWidth="1"/>
    <col min="10762" max="11008" width="9.140625" style="34"/>
    <col min="11009" max="11009" width="24.28515625" style="34" customWidth="1"/>
    <col min="11010" max="11010" width="16" style="34" customWidth="1"/>
    <col min="11011" max="11011" width="13.7109375" style="34" customWidth="1"/>
    <col min="11012" max="11012" width="14.140625" style="34" customWidth="1"/>
    <col min="11013" max="11013" width="15" style="34" customWidth="1"/>
    <col min="11014" max="11014" width="13.42578125" style="34" customWidth="1"/>
    <col min="11015" max="11015" width="14.42578125" style="34" customWidth="1"/>
    <col min="11016" max="11016" width="13.5703125" style="34" customWidth="1"/>
    <col min="11017" max="11017" width="15" style="34" customWidth="1"/>
    <col min="11018" max="11264" width="9.140625" style="34"/>
    <col min="11265" max="11265" width="24.28515625" style="34" customWidth="1"/>
    <col min="11266" max="11266" width="16" style="34" customWidth="1"/>
    <col min="11267" max="11267" width="13.7109375" style="34" customWidth="1"/>
    <col min="11268" max="11268" width="14.140625" style="34" customWidth="1"/>
    <col min="11269" max="11269" width="15" style="34" customWidth="1"/>
    <col min="11270" max="11270" width="13.42578125" style="34" customWidth="1"/>
    <col min="11271" max="11271" width="14.42578125" style="34" customWidth="1"/>
    <col min="11272" max="11272" width="13.5703125" style="34" customWidth="1"/>
    <col min="11273" max="11273" width="15" style="34" customWidth="1"/>
    <col min="11274" max="11520" width="9.140625" style="34"/>
    <col min="11521" max="11521" width="24.28515625" style="34" customWidth="1"/>
    <col min="11522" max="11522" width="16" style="34" customWidth="1"/>
    <col min="11523" max="11523" width="13.7109375" style="34" customWidth="1"/>
    <col min="11524" max="11524" width="14.140625" style="34" customWidth="1"/>
    <col min="11525" max="11525" width="15" style="34" customWidth="1"/>
    <col min="11526" max="11526" width="13.42578125" style="34" customWidth="1"/>
    <col min="11527" max="11527" width="14.42578125" style="34" customWidth="1"/>
    <col min="11528" max="11528" width="13.5703125" style="34" customWidth="1"/>
    <col min="11529" max="11529" width="15" style="34" customWidth="1"/>
    <col min="11530" max="11776" width="9.140625" style="34"/>
    <col min="11777" max="11777" width="24.28515625" style="34" customWidth="1"/>
    <col min="11778" max="11778" width="16" style="34" customWidth="1"/>
    <col min="11779" max="11779" width="13.7109375" style="34" customWidth="1"/>
    <col min="11780" max="11780" width="14.140625" style="34" customWidth="1"/>
    <col min="11781" max="11781" width="15" style="34" customWidth="1"/>
    <col min="11782" max="11782" width="13.42578125" style="34" customWidth="1"/>
    <col min="11783" max="11783" width="14.42578125" style="34" customWidth="1"/>
    <col min="11784" max="11784" width="13.5703125" style="34" customWidth="1"/>
    <col min="11785" max="11785" width="15" style="34" customWidth="1"/>
    <col min="11786" max="12032" width="9.140625" style="34"/>
    <col min="12033" max="12033" width="24.28515625" style="34" customWidth="1"/>
    <col min="12034" max="12034" width="16" style="34" customWidth="1"/>
    <col min="12035" max="12035" width="13.7109375" style="34" customWidth="1"/>
    <col min="12036" max="12036" width="14.140625" style="34" customWidth="1"/>
    <col min="12037" max="12037" width="15" style="34" customWidth="1"/>
    <col min="12038" max="12038" width="13.42578125" style="34" customWidth="1"/>
    <col min="12039" max="12039" width="14.42578125" style="34" customWidth="1"/>
    <col min="12040" max="12040" width="13.5703125" style="34" customWidth="1"/>
    <col min="12041" max="12041" width="15" style="34" customWidth="1"/>
    <col min="12042" max="12288" width="9.140625" style="34"/>
    <col min="12289" max="12289" width="24.28515625" style="34" customWidth="1"/>
    <col min="12290" max="12290" width="16" style="34" customWidth="1"/>
    <col min="12291" max="12291" width="13.7109375" style="34" customWidth="1"/>
    <col min="12292" max="12292" width="14.140625" style="34" customWidth="1"/>
    <col min="12293" max="12293" width="15" style="34" customWidth="1"/>
    <col min="12294" max="12294" width="13.42578125" style="34" customWidth="1"/>
    <col min="12295" max="12295" width="14.42578125" style="34" customWidth="1"/>
    <col min="12296" max="12296" width="13.5703125" style="34" customWidth="1"/>
    <col min="12297" max="12297" width="15" style="34" customWidth="1"/>
    <col min="12298" max="12544" width="9.140625" style="34"/>
    <col min="12545" max="12545" width="24.28515625" style="34" customWidth="1"/>
    <col min="12546" max="12546" width="16" style="34" customWidth="1"/>
    <col min="12547" max="12547" width="13.7109375" style="34" customWidth="1"/>
    <col min="12548" max="12548" width="14.140625" style="34" customWidth="1"/>
    <col min="12549" max="12549" width="15" style="34" customWidth="1"/>
    <col min="12550" max="12550" width="13.42578125" style="34" customWidth="1"/>
    <col min="12551" max="12551" width="14.42578125" style="34" customWidth="1"/>
    <col min="12552" max="12552" width="13.5703125" style="34" customWidth="1"/>
    <col min="12553" max="12553" width="15" style="34" customWidth="1"/>
    <col min="12554" max="12800" width="9.140625" style="34"/>
    <col min="12801" max="12801" width="24.28515625" style="34" customWidth="1"/>
    <col min="12802" max="12802" width="16" style="34" customWidth="1"/>
    <col min="12803" max="12803" width="13.7109375" style="34" customWidth="1"/>
    <col min="12804" max="12804" width="14.140625" style="34" customWidth="1"/>
    <col min="12805" max="12805" width="15" style="34" customWidth="1"/>
    <col min="12806" max="12806" width="13.42578125" style="34" customWidth="1"/>
    <col min="12807" max="12807" width="14.42578125" style="34" customWidth="1"/>
    <col min="12808" max="12808" width="13.5703125" style="34" customWidth="1"/>
    <col min="12809" max="12809" width="15" style="34" customWidth="1"/>
    <col min="12810" max="13056" width="9.140625" style="34"/>
    <col min="13057" max="13057" width="24.28515625" style="34" customWidth="1"/>
    <col min="13058" max="13058" width="16" style="34" customWidth="1"/>
    <col min="13059" max="13059" width="13.7109375" style="34" customWidth="1"/>
    <col min="13060" max="13060" width="14.140625" style="34" customWidth="1"/>
    <col min="13061" max="13061" width="15" style="34" customWidth="1"/>
    <col min="13062" max="13062" width="13.42578125" style="34" customWidth="1"/>
    <col min="13063" max="13063" width="14.42578125" style="34" customWidth="1"/>
    <col min="13064" max="13064" width="13.5703125" style="34" customWidth="1"/>
    <col min="13065" max="13065" width="15" style="34" customWidth="1"/>
    <col min="13066" max="13312" width="9.140625" style="34"/>
    <col min="13313" max="13313" width="24.28515625" style="34" customWidth="1"/>
    <col min="13314" max="13314" width="16" style="34" customWidth="1"/>
    <col min="13315" max="13315" width="13.7109375" style="34" customWidth="1"/>
    <col min="13316" max="13316" width="14.140625" style="34" customWidth="1"/>
    <col min="13317" max="13317" width="15" style="34" customWidth="1"/>
    <col min="13318" max="13318" width="13.42578125" style="34" customWidth="1"/>
    <col min="13319" max="13319" width="14.42578125" style="34" customWidth="1"/>
    <col min="13320" max="13320" width="13.5703125" style="34" customWidth="1"/>
    <col min="13321" max="13321" width="15" style="34" customWidth="1"/>
    <col min="13322" max="13568" width="9.140625" style="34"/>
    <col min="13569" max="13569" width="24.28515625" style="34" customWidth="1"/>
    <col min="13570" max="13570" width="16" style="34" customWidth="1"/>
    <col min="13571" max="13571" width="13.7109375" style="34" customWidth="1"/>
    <col min="13572" max="13572" width="14.140625" style="34" customWidth="1"/>
    <col min="13573" max="13573" width="15" style="34" customWidth="1"/>
    <col min="13574" max="13574" width="13.42578125" style="34" customWidth="1"/>
    <col min="13575" max="13575" width="14.42578125" style="34" customWidth="1"/>
    <col min="13576" max="13576" width="13.5703125" style="34" customWidth="1"/>
    <col min="13577" max="13577" width="15" style="34" customWidth="1"/>
    <col min="13578" max="13824" width="9.140625" style="34"/>
    <col min="13825" max="13825" width="24.28515625" style="34" customWidth="1"/>
    <col min="13826" max="13826" width="16" style="34" customWidth="1"/>
    <col min="13827" max="13827" width="13.7109375" style="34" customWidth="1"/>
    <col min="13828" max="13828" width="14.140625" style="34" customWidth="1"/>
    <col min="13829" max="13829" width="15" style="34" customWidth="1"/>
    <col min="13830" max="13830" width="13.42578125" style="34" customWidth="1"/>
    <col min="13831" max="13831" width="14.42578125" style="34" customWidth="1"/>
    <col min="13832" max="13832" width="13.5703125" style="34" customWidth="1"/>
    <col min="13833" max="13833" width="15" style="34" customWidth="1"/>
    <col min="13834" max="14080" width="9.140625" style="34"/>
    <col min="14081" max="14081" width="24.28515625" style="34" customWidth="1"/>
    <col min="14082" max="14082" width="16" style="34" customWidth="1"/>
    <col min="14083" max="14083" width="13.7109375" style="34" customWidth="1"/>
    <col min="14084" max="14084" width="14.140625" style="34" customWidth="1"/>
    <col min="14085" max="14085" width="15" style="34" customWidth="1"/>
    <col min="14086" max="14086" width="13.42578125" style="34" customWidth="1"/>
    <col min="14087" max="14087" width="14.42578125" style="34" customWidth="1"/>
    <col min="14088" max="14088" width="13.5703125" style="34" customWidth="1"/>
    <col min="14089" max="14089" width="15" style="34" customWidth="1"/>
    <col min="14090" max="14336" width="9.140625" style="34"/>
    <col min="14337" max="14337" width="24.28515625" style="34" customWidth="1"/>
    <col min="14338" max="14338" width="16" style="34" customWidth="1"/>
    <col min="14339" max="14339" width="13.7109375" style="34" customWidth="1"/>
    <col min="14340" max="14340" width="14.140625" style="34" customWidth="1"/>
    <col min="14341" max="14341" width="15" style="34" customWidth="1"/>
    <col min="14342" max="14342" width="13.42578125" style="34" customWidth="1"/>
    <col min="14343" max="14343" width="14.42578125" style="34" customWidth="1"/>
    <col min="14344" max="14344" width="13.5703125" style="34" customWidth="1"/>
    <col min="14345" max="14345" width="15" style="34" customWidth="1"/>
    <col min="14346" max="14592" width="9.140625" style="34"/>
    <col min="14593" max="14593" width="24.28515625" style="34" customWidth="1"/>
    <col min="14594" max="14594" width="16" style="34" customWidth="1"/>
    <col min="14595" max="14595" width="13.7109375" style="34" customWidth="1"/>
    <col min="14596" max="14596" width="14.140625" style="34" customWidth="1"/>
    <col min="14597" max="14597" width="15" style="34" customWidth="1"/>
    <col min="14598" max="14598" width="13.42578125" style="34" customWidth="1"/>
    <col min="14599" max="14599" width="14.42578125" style="34" customWidth="1"/>
    <col min="14600" max="14600" width="13.5703125" style="34" customWidth="1"/>
    <col min="14601" max="14601" width="15" style="34" customWidth="1"/>
    <col min="14602" max="14848" width="9.140625" style="34"/>
    <col min="14849" max="14849" width="24.28515625" style="34" customWidth="1"/>
    <col min="14850" max="14850" width="16" style="34" customWidth="1"/>
    <col min="14851" max="14851" width="13.7109375" style="34" customWidth="1"/>
    <col min="14852" max="14852" width="14.140625" style="34" customWidth="1"/>
    <col min="14853" max="14853" width="15" style="34" customWidth="1"/>
    <col min="14854" max="14854" width="13.42578125" style="34" customWidth="1"/>
    <col min="14855" max="14855" width="14.42578125" style="34" customWidth="1"/>
    <col min="14856" max="14856" width="13.5703125" style="34" customWidth="1"/>
    <col min="14857" max="14857" width="15" style="34" customWidth="1"/>
    <col min="14858" max="15104" width="9.140625" style="34"/>
    <col min="15105" max="15105" width="24.28515625" style="34" customWidth="1"/>
    <col min="15106" max="15106" width="16" style="34" customWidth="1"/>
    <col min="15107" max="15107" width="13.7109375" style="34" customWidth="1"/>
    <col min="15108" max="15108" width="14.140625" style="34" customWidth="1"/>
    <col min="15109" max="15109" width="15" style="34" customWidth="1"/>
    <col min="15110" max="15110" width="13.42578125" style="34" customWidth="1"/>
    <col min="15111" max="15111" width="14.42578125" style="34" customWidth="1"/>
    <col min="15112" max="15112" width="13.5703125" style="34" customWidth="1"/>
    <col min="15113" max="15113" width="15" style="34" customWidth="1"/>
    <col min="15114" max="15360" width="9.140625" style="34"/>
    <col min="15361" max="15361" width="24.28515625" style="34" customWidth="1"/>
    <col min="15362" max="15362" width="16" style="34" customWidth="1"/>
    <col min="15363" max="15363" width="13.7109375" style="34" customWidth="1"/>
    <col min="15364" max="15364" width="14.140625" style="34" customWidth="1"/>
    <col min="15365" max="15365" width="15" style="34" customWidth="1"/>
    <col min="15366" max="15366" width="13.42578125" style="34" customWidth="1"/>
    <col min="15367" max="15367" width="14.42578125" style="34" customWidth="1"/>
    <col min="15368" max="15368" width="13.5703125" style="34" customWidth="1"/>
    <col min="15369" max="15369" width="15" style="34" customWidth="1"/>
    <col min="15370" max="15616" width="9.140625" style="34"/>
    <col min="15617" max="15617" width="24.28515625" style="34" customWidth="1"/>
    <col min="15618" max="15618" width="16" style="34" customWidth="1"/>
    <col min="15619" max="15619" width="13.7109375" style="34" customWidth="1"/>
    <col min="15620" max="15620" width="14.140625" style="34" customWidth="1"/>
    <col min="15621" max="15621" width="15" style="34" customWidth="1"/>
    <col min="15622" max="15622" width="13.42578125" style="34" customWidth="1"/>
    <col min="15623" max="15623" width="14.42578125" style="34" customWidth="1"/>
    <col min="15624" max="15624" width="13.5703125" style="34" customWidth="1"/>
    <col min="15625" max="15625" width="15" style="34" customWidth="1"/>
    <col min="15626" max="15872" width="9.140625" style="34"/>
    <col min="15873" max="15873" width="24.28515625" style="34" customWidth="1"/>
    <col min="15874" max="15874" width="16" style="34" customWidth="1"/>
    <col min="15875" max="15875" width="13.7109375" style="34" customWidth="1"/>
    <col min="15876" max="15876" width="14.140625" style="34" customWidth="1"/>
    <col min="15877" max="15877" width="15" style="34" customWidth="1"/>
    <col min="15878" max="15878" width="13.42578125" style="34" customWidth="1"/>
    <col min="15879" max="15879" width="14.42578125" style="34" customWidth="1"/>
    <col min="15880" max="15880" width="13.5703125" style="34" customWidth="1"/>
    <col min="15881" max="15881" width="15" style="34" customWidth="1"/>
    <col min="15882" max="16128" width="9.140625" style="34"/>
    <col min="16129" max="16129" width="24.28515625" style="34" customWidth="1"/>
    <col min="16130" max="16130" width="16" style="34" customWidth="1"/>
    <col min="16131" max="16131" width="13.7109375" style="34" customWidth="1"/>
    <col min="16132" max="16132" width="14.140625" style="34" customWidth="1"/>
    <col min="16133" max="16133" width="15" style="34" customWidth="1"/>
    <col min="16134" max="16134" width="13.42578125" style="34" customWidth="1"/>
    <col min="16135" max="16135" width="14.42578125" style="34" customWidth="1"/>
    <col min="16136" max="16136" width="13.5703125" style="34" customWidth="1"/>
    <col min="16137" max="16137" width="15" style="34" customWidth="1"/>
    <col min="16138" max="16384" width="9.140625" style="34"/>
  </cols>
  <sheetData>
    <row r="1" spans="1:9" x14ac:dyDescent="0.2">
      <c r="A1" s="1" t="s">
        <v>23</v>
      </c>
    </row>
    <row r="3" spans="1:9" ht="15.75" x14ac:dyDescent="0.25">
      <c r="A3" s="42" t="s">
        <v>341</v>
      </c>
      <c r="B3" s="33"/>
      <c r="C3" s="33"/>
      <c r="D3" s="33"/>
      <c r="E3" s="33"/>
      <c r="F3" s="33"/>
      <c r="G3" s="33"/>
    </row>
    <row r="4" spans="1:9" x14ac:dyDescent="0.25">
      <c r="A4" s="82" t="s">
        <v>0</v>
      </c>
    </row>
    <row r="5" spans="1:9" x14ac:dyDescent="0.25">
      <c r="B5" s="33"/>
      <c r="C5" s="33"/>
      <c r="D5" s="33"/>
      <c r="E5" s="35"/>
      <c r="F5" s="33"/>
      <c r="G5" s="33"/>
      <c r="H5" s="35"/>
    </row>
    <row r="6" spans="1:9" ht="38.25" x14ac:dyDescent="0.25">
      <c r="A6" s="128" t="s">
        <v>1</v>
      </c>
      <c r="B6" s="83" t="s">
        <v>2</v>
      </c>
      <c r="C6" s="83" t="s">
        <v>3</v>
      </c>
      <c r="D6" s="83" t="s">
        <v>4</v>
      </c>
      <c r="E6" s="83" t="s">
        <v>5</v>
      </c>
      <c r="F6" s="83" t="s">
        <v>6</v>
      </c>
      <c r="G6" s="83" t="s">
        <v>7</v>
      </c>
      <c r="H6" s="83" t="s">
        <v>8</v>
      </c>
      <c r="I6" s="200" t="s">
        <v>9</v>
      </c>
    </row>
    <row r="7" spans="1:9" x14ac:dyDescent="0.25">
      <c r="A7" s="129" t="s">
        <v>10</v>
      </c>
      <c r="B7" s="83">
        <v>1111</v>
      </c>
      <c r="C7" s="83">
        <v>1112</v>
      </c>
      <c r="D7" s="83">
        <v>1113</v>
      </c>
      <c r="E7" s="83">
        <v>1121</v>
      </c>
      <c r="F7" s="83">
        <v>1122</v>
      </c>
      <c r="G7" s="83">
        <v>1211</v>
      </c>
      <c r="H7" s="83">
        <v>1511</v>
      </c>
      <c r="I7" s="200"/>
    </row>
    <row r="8" spans="1:9" x14ac:dyDescent="0.25">
      <c r="A8" s="83" t="s">
        <v>11</v>
      </c>
      <c r="B8" s="164">
        <v>2600669.4300000002</v>
      </c>
      <c r="C8" s="165">
        <v>121404.55</v>
      </c>
      <c r="D8" s="165">
        <v>534864.14</v>
      </c>
      <c r="E8" s="165">
        <v>755563.06</v>
      </c>
      <c r="F8" s="166"/>
      <c r="G8" s="123">
        <v>7205519.4100000001</v>
      </c>
      <c r="H8" s="121">
        <v>13990.45</v>
      </c>
      <c r="I8" s="122">
        <f>SUM(B8:H8)</f>
        <v>11232011.039999999</v>
      </c>
    </row>
    <row r="9" spans="1:9" x14ac:dyDescent="0.25">
      <c r="A9" s="83" t="s">
        <v>12</v>
      </c>
      <c r="B9" s="167">
        <v>2411453.21</v>
      </c>
      <c r="C9" s="121">
        <v>93058.32</v>
      </c>
      <c r="D9" s="121">
        <v>544611.82999999996</v>
      </c>
      <c r="E9" s="121">
        <v>325204.2</v>
      </c>
      <c r="F9" s="122"/>
      <c r="G9" s="123">
        <v>8114721.3200000003</v>
      </c>
      <c r="H9" s="121">
        <v>28315.29</v>
      </c>
      <c r="I9" s="122">
        <f t="shared" ref="I9:I19" si="0">SUM(B9:H9)</f>
        <v>11517364.17</v>
      </c>
    </row>
    <row r="10" spans="1:9" x14ac:dyDescent="0.25">
      <c r="A10" s="83" t="s">
        <v>13</v>
      </c>
      <c r="B10" s="167">
        <v>2051370.99</v>
      </c>
      <c r="C10" s="121">
        <v>185733.76000000001</v>
      </c>
      <c r="D10" s="121">
        <v>462010.88</v>
      </c>
      <c r="E10" s="121">
        <v>7390888.6399999997</v>
      </c>
      <c r="F10" s="122"/>
      <c r="G10" s="123">
        <v>4906762.29</v>
      </c>
      <c r="H10" s="121">
        <v>1588.98</v>
      </c>
      <c r="I10" s="122">
        <f t="shared" si="0"/>
        <v>14998355.539999999</v>
      </c>
    </row>
    <row r="11" spans="1:9" x14ac:dyDescent="0.25">
      <c r="A11" s="83" t="s">
        <v>14</v>
      </c>
      <c r="B11" s="167">
        <v>1845603.13</v>
      </c>
      <c r="C11" s="121">
        <v>0</v>
      </c>
      <c r="D11" s="121">
        <v>403496.5</v>
      </c>
      <c r="E11" s="121">
        <v>1123190.77</v>
      </c>
      <c r="F11" s="122"/>
      <c r="G11" s="123">
        <v>5480745.7000000002</v>
      </c>
      <c r="H11" s="121">
        <v>0</v>
      </c>
      <c r="I11" s="122">
        <f t="shared" si="0"/>
        <v>8853036.0999999996</v>
      </c>
    </row>
    <row r="12" spans="1:9" x14ac:dyDescent="0.25">
      <c r="A12" s="83" t="s">
        <v>15</v>
      </c>
      <c r="B12" s="167">
        <v>2322061.31</v>
      </c>
      <c r="C12" s="121">
        <v>0</v>
      </c>
      <c r="D12" s="121">
        <v>487932.21</v>
      </c>
      <c r="E12" s="121">
        <v>954704.12</v>
      </c>
      <c r="F12" s="122"/>
      <c r="G12" s="123">
        <v>7452536.2300000004</v>
      </c>
      <c r="H12" s="121">
        <v>0</v>
      </c>
      <c r="I12" s="122">
        <f t="shared" si="0"/>
        <v>11217233.870000001</v>
      </c>
    </row>
    <row r="13" spans="1:9" x14ac:dyDescent="0.25">
      <c r="A13" s="83" t="s">
        <v>16</v>
      </c>
      <c r="B13" s="167">
        <v>2545616.09</v>
      </c>
      <c r="C13" s="121">
        <v>0</v>
      </c>
      <c r="D13" s="121">
        <v>530650.93999999994</v>
      </c>
      <c r="E13" s="121">
        <v>5768418.9100000001</v>
      </c>
      <c r="F13" s="122"/>
      <c r="G13" s="123">
        <v>6388945.5999999996</v>
      </c>
      <c r="H13" s="121">
        <v>4896081.5599999996</v>
      </c>
      <c r="I13" s="122">
        <f t="shared" si="0"/>
        <v>20129713.099999998</v>
      </c>
    </row>
    <row r="14" spans="1:9" x14ac:dyDescent="0.25">
      <c r="A14" s="83" t="s">
        <v>17</v>
      </c>
      <c r="B14" s="167">
        <v>2678888.39</v>
      </c>
      <c r="C14" s="121">
        <v>614158.24</v>
      </c>
      <c r="D14" s="121">
        <v>884297.36</v>
      </c>
      <c r="E14" s="121">
        <v>9463369.2100000009</v>
      </c>
      <c r="F14" s="121">
        <v>1336840</v>
      </c>
      <c r="G14" s="123">
        <v>6669172.4199999999</v>
      </c>
      <c r="H14" s="121">
        <v>408886.63</v>
      </c>
      <c r="I14" s="122">
        <f t="shared" si="0"/>
        <v>22055612.25</v>
      </c>
    </row>
    <row r="15" spans="1:9" x14ac:dyDescent="0.25">
      <c r="A15" s="83" t="s">
        <v>18</v>
      </c>
      <c r="B15" s="167">
        <v>2657470.5</v>
      </c>
      <c r="C15" s="121">
        <v>0</v>
      </c>
      <c r="D15" s="121">
        <v>608328.29</v>
      </c>
      <c r="E15" s="121">
        <v>0</v>
      </c>
      <c r="F15" s="122"/>
      <c r="G15" s="123">
        <v>7786062.6399999997</v>
      </c>
      <c r="H15" s="121">
        <v>16418.63</v>
      </c>
      <c r="I15" s="122">
        <f t="shared" si="0"/>
        <v>11068280.060000001</v>
      </c>
    </row>
    <row r="16" spans="1:9" x14ac:dyDescent="0.25">
      <c r="A16" s="83" t="s">
        <v>19</v>
      </c>
      <c r="B16" s="167">
        <v>2247875.16</v>
      </c>
      <c r="C16" s="121">
        <v>256201.32</v>
      </c>
      <c r="D16" s="121">
        <v>660308.77</v>
      </c>
      <c r="E16" s="121">
        <v>3651818.84</v>
      </c>
      <c r="F16" s="122"/>
      <c r="G16" s="123">
        <v>5763620.4500000002</v>
      </c>
      <c r="H16" s="121">
        <v>138875.56</v>
      </c>
      <c r="I16" s="122">
        <f t="shared" si="0"/>
        <v>12718700.1</v>
      </c>
    </row>
    <row r="17" spans="1:9" x14ac:dyDescent="0.25">
      <c r="A17" s="83" t="s">
        <v>20</v>
      </c>
      <c r="B17" s="167">
        <v>2531396.9300000002</v>
      </c>
      <c r="C17" s="121">
        <v>198713.86</v>
      </c>
      <c r="D17" s="121">
        <v>526548.34</v>
      </c>
      <c r="E17" s="121">
        <v>3657453.96</v>
      </c>
      <c r="F17" s="122"/>
      <c r="G17" s="123">
        <v>6293561.7400000002</v>
      </c>
      <c r="H17" s="121">
        <v>13813.66</v>
      </c>
      <c r="I17" s="122">
        <f t="shared" si="0"/>
        <v>13221488.49</v>
      </c>
    </row>
    <row r="18" spans="1:9" x14ac:dyDescent="0.25">
      <c r="A18" s="83" t="s">
        <v>21</v>
      </c>
      <c r="B18" s="167">
        <v>2598298.9300000002</v>
      </c>
      <c r="C18" s="121">
        <v>119367.66</v>
      </c>
      <c r="D18" s="121">
        <v>478887.07</v>
      </c>
      <c r="E18" s="121">
        <v>424117.51</v>
      </c>
      <c r="F18" s="122"/>
      <c r="G18" s="123">
        <v>8700633.8900000006</v>
      </c>
      <c r="H18" s="121">
        <v>5895.63</v>
      </c>
      <c r="I18" s="122">
        <f t="shared" si="0"/>
        <v>12327200.690000001</v>
      </c>
    </row>
    <row r="19" spans="1:9" x14ac:dyDescent="0.25">
      <c r="A19" s="83" t="s">
        <v>22</v>
      </c>
      <c r="B19" s="167">
        <v>3063495.59</v>
      </c>
      <c r="C19" s="121">
        <v>543067.18999999994</v>
      </c>
      <c r="D19" s="121">
        <v>506352.85</v>
      </c>
      <c r="E19" s="121">
        <v>7544201.1399999997</v>
      </c>
      <c r="F19" s="122"/>
      <c r="G19" s="123">
        <v>7647907.9699999997</v>
      </c>
      <c r="H19" s="121">
        <v>1338907.2</v>
      </c>
      <c r="I19" s="122">
        <f t="shared" si="0"/>
        <v>20643931.939999998</v>
      </c>
    </row>
    <row r="20" spans="1:9" ht="25.5" x14ac:dyDescent="0.25">
      <c r="A20" s="83" t="s">
        <v>342</v>
      </c>
      <c r="B20" s="126">
        <f>SUM(B8:B19)</f>
        <v>29554199.660000004</v>
      </c>
      <c r="C20" s="126">
        <f t="shared" ref="C20:H20" si="1">SUM(C8:C19)</f>
        <v>2131704.8999999994</v>
      </c>
      <c r="D20" s="126">
        <f t="shared" si="1"/>
        <v>6628289.1799999997</v>
      </c>
      <c r="E20" s="126">
        <f t="shared" si="1"/>
        <v>41058930.359999999</v>
      </c>
      <c r="F20" s="126">
        <f t="shared" si="1"/>
        <v>1336840</v>
      </c>
      <c r="G20" s="126">
        <f t="shared" si="1"/>
        <v>82410189.659999996</v>
      </c>
      <c r="H20" s="126">
        <f t="shared" si="1"/>
        <v>6862773.5899999989</v>
      </c>
      <c r="I20" s="126">
        <f>SUM(I8:I19)</f>
        <v>169982927.34999999</v>
      </c>
    </row>
    <row r="21" spans="1:9" x14ac:dyDescent="0.25">
      <c r="A21" s="36"/>
      <c r="B21" s="37"/>
      <c r="C21" s="37"/>
      <c r="D21" s="37"/>
      <c r="E21" s="37"/>
      <c r="F21" s="37"/>
      <c r="G21" s="37"/>
      <c r="H21" s="37"/>
      <c r="I21" s="37"/>
    </row>
    <row r="22" spans="1:9" ht="25.5" x14ac:dyDescent="0.25">
      <c r="A22" s="128" t="s">
        <v>462</v>
      </c>
      <c r="B22" s="124">
        <v>28800000</v>
      </c>
      <c r="C22" s="124">
        <v>1980000</v>
      </c>
      <c r="D22" s="124">
        <v>5370000</v>
      </c>
      <c r="E22" s="124">
        <v>39530000</v>
      </c>
      <c r="F22" s="124">
        <v>1337000</v>
      </c>
      <c r="G22" s="124">
        <v>84430000</v>
      </c>
      <c r="H22" s="124">
        <v>6927000</v>
      </c>
      <c r="I22" s="168">
        <f>SUM(B22:H22)</f>
        <v>168374000</v>
      </c>
    </row>
    <row r="23" spans="1:9" x14ac:dyDescent="0.25">
      <c r="A23" s="83" t="s">
        <v>120</v>
      </c>
      <c r="B23" s="127">
        <f>B20/B22</f>
        <v>1.0261874881944446</v>
      </c>
      <c r="C23" s="127">
        <f t="shared" ref="C23:I23" si="2">C20/C22</f>
        <v>1.0766186363636361</v>
      </c>
      <c r="D23" s="127">
        <f t="shared" si="2"/>
        <v>1.2343182830540036</v>
      </c>
      <c r="E23" s="127">
        <f t="shared" si="2"/>
        <v>1.0386777222362762</v>
      </c>
      <c r="F23" s="127">
        <f t="shared" si="2"/>
        <v>0.99988032909498881</v>
      </c>
      <c r="G23" s="127">
        <f t="shared" si="2"/>
        <v>0.97607710126732194</v>
      </c>
      <c r="H23" s="127">
        <f t="shared" si="2"/>
        <v>0.99072810596217686</v>
      </c>
      <c r="I23" s="127">
        <f t="shared" si="2"/>
        <v>1.0095556757575397</v>
      </c>
    </row>
    <row r="24" spans="1:9" x14ac:dyDescent="0.25">
      <c r="A24" s="36"/>
      <c r="B24" s="37"/>
      <c r="C24" s="37"/>
      <c r="D24" s="37"/>
      <c r="E24" s="37"/>
      <c r="F24" s="37"/>
      <c r="G24" s="37"/>
      <c r="H24" s="37"/>
      <c r="I24" s="37"/>
    </row>
    <row r="25" spans="1:9" x14ac:dyDescent="0.25">
      <c r="A25" s="38"/>
      <c r="B25" s="39"/>
      <c r="C25" s="39"/>
      <c r="D25" s="39"/>
      <c r="E25" s="39"/>
      <c r="F25" s="39"/>
      <c r="G25" s="39"/>
      <c r="H25" s="39"/>
      <c r="I25" s="37"/>
    </row>
  </sheetData>
  <mergeCells count="1">
    <mergeCell ref="I6:I7"/>
  </mergeCells>
  <pageMargins left="0.7" right="0.7" top="0.78740157499999996" bottom="0.78740157499999996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3"/>
  <sheetViews>
    <sheetView workbookViewId="0">
      <selection activeCell="M16" sqref="M16"/>
    </sheetView>
  </sheetViews>
  <sheetFormatPr defaultRowHeight="15" x14ac:dyDescent="0.25"/>
  <cols>
    <col min="1" max="1" width="7.28515625" customWidth="1"/>
    <col min="2" max="2" width="16.85546875" bestFit="1" customWidth="1"/>
    <col min="3" max="8" width="14.7109375" bestFit="1" customWidth="1"/>
    <col min="9" max="9" width="14.7109375" customWidth="1"/>
  </cols>
  <sheetData>
    <row r="1" spans="1:9" x14ac:dyDescent="0.25">
      <c r="A1" s="1" t="s">
        <v>24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.75" x14ac:dyDescent="0.25">
      <c r="A3" s="43" t="s">
        <v>466</v>
      </c>
      <c r="B3" s="2"/>
      <c r="C3" s="2"/>
      <c r="D3" s="2"/>
      <c r="E3" s="2"/>
      <c r="F3" s="2"/>
      <c r="G3" s="2"/>
      <c r="H3" s="2"/>
      <c r="I3" s="2"/>
    </row>
    <row r="4" spans="1:9" x14ac:dyDescent="0.25">
      <c r="A4" s="1" t="s">
        <v>0</v>
      </c>
      <c r="B4" s="1"/>
      <c r="C4" s="1"/>
      <c r="D4" s="1"/>
      <c r="E4" s="1"/>
      <c r="F4" s="1"/>
      <c r="G4" s="1"/>
      <c r="H4" s="1"/>
      <c r="I4" s="1"/>
    </row>
    <row r="5" spans="1:9" x14ac:dyDescent="0.25">
      <c r="A5" s="3"/>
      <c r="B5" s="1"/>
      <c r="C5" s="1"/>
      <c r="D5" s="1"/>
      <c r="E5" s="1"/>
      <c r="F5" s="1"/>
      <c r="G5" s="1"/>
      <c r="H5" s="1"/>
      <c r="I5" s="1"/>
    </row>
    <row r="6" spans="1:9" x14ac:dyDescent="0.25">
      <c r="A6" s="201" t="s">
        <v>25</v>
      </c>
      <c r="B6" s="202"/>
      <c r="C6" s="202"/>
      <c r="D6" s="202"/>
      <c r="E6" s="202"/>
      <c r="F6" s="202"/>
      <c r="G6" s="202"/>
      <c r="H6" s="202"/>
      <c r="I6" s="202"/>
    </row>
    <row r="7" spans="1:9" ht="25.5" x14ac:dyDescent="0.25">
      <c r="A7" s="56" t="s">
        <v>26</v>
      </c>
      <c r="B7" s="56" t="s">
        <v>27</v>
      </c>
      <c r="C7" s="83" t="s">
        <v>28</v>
      </c>
      <c r="D7" s="83" t="s">
        <v>29</v>
      </c>
      <c r="E7" s="83" t="s">
        <v>30</v>
      </c>
      <c r="F7" s="83" t="s">
        <v>31</v>
      </c>
      <c r="G7" s="83" t="s">
        <v>32</v>
      </c>
      <c r="H7" s="83" t="s">
        <v>121</v>
      </c>
      <c r="I7" s="83" t="s">
        <v>132</v>
      </c>
    </row>
    <row r="8" spans="1:9" ht="25.5" x14ac:dyDescent="0.25">
      <c r="A8" s="56">
        <v>1111</v>
      </c>
      <c r="B8" s="56" t="s">
        <v>2</v>
      </c>
      <c r="C8" s="84">
        <v>18572739.41</v>
      </c>
      <c r="D8" s="84">
        <v>21300299.120000001</v>
      </c>
      <c r="E8" s="84">
        <v>24405086.899999999</v>
      </c>
      <c r="F8" s="84">
        <v>27936082.940000001</v>
      </c>
      <c r="G8" s="84">
        <v>31285330.210000001</v>
      </c>
      <c r="H8" s="84">
        <v>29483373.91</v>
      </c>
      <c r="I8" s="84">
        <v>21770382.109999999</v>
      </c>
    </row>
    <row r="9" spans="1:9" ht="25.5" x14ac:dyDescent="0.25">
      <c r="A9" s="56">
        <v>1112</v>
      </c>
      <c r="B9" s="56" t="s">
        <v>3</v>
      </c>
      <c r="C9" s="84">
        <v>1400983.7</v>
      </c>
      <c r="D9" s="84">
        <v>1040673.68</v>
      </c>
      <c r="E9" s="84">
        <v>1185010.02</v>
      </c>
      <c r="F9" s="84">
        <v>633761.89</v>
      </c>
      <c r="G9" s="84">
        <v>835384.91</v>
      </c>
      <c r="H9" s="84">
        <v>466067.7</v>
      </c>
      <c r="I9" s="84">
        <v>1392047.17</v>
      </c>
    </row>
    <row r="10" spans="1:9" ht="25.5" x14ac:dyDescent="0.25">
      <c r="A10" s="56">
        <v>1113</v>
      </c>
      <c r="B10" s="56" t="s">
        <v>4</v>
      </c>
      <c r="C10" s="84">
        <v>2195599.2200000002</v>
      </c>
      <c r="D10" s="84">
        <v>2226630.29</v>
      </c>
      <c r="E10" s="84">
        <v>2200166.16</v>
      </c>
      <c r="F10" s="84">
        <v>2504493.4</v>
      </c>
      <c r="G10" s="84">
        <v>2817554.57</v>
      </c>
      <c r="H10" s="84">
        <v>2843757.69</v>
      </c>
      <c r="I10" s="84">
        <v>3610089.86</v>
      </c>
    </row>
    <row r="11" spans="1:9" x14ac:dyDescent="0.25">
      <c r="A11" s="56">
        <v>1121</v>
      </c>
      <c r="B11" s="56" t="s">
        <v>5</v>
      </c>
      <c r="C11" s="84">
        <v>20179627.550000001</v>
      </c>
      <c r="D11" s="84">
        <v>23008995.68</v>
      </c>
      <c r="E11" s="84">
        <v>23123971.039999999</v>
      </c>
      <c r="F11" s="84">
        <v>22999413.829999998</v>
      </c>
      <c r="G11" s="84">
        <v>26243565.710000001</v>
      </c>
      <c r="H11" s="84">
        <v>21285414.329999998</v>
      </c>
      <c r="I11" s="84">
        <v>30459068.629999999</v>
      </c>
    </row>
    <row r="12" spans="1:9" x14ac:dyDescent="0.25">
      <c r="A12" s="56">
        <v>1211</v>
      </c>
      <c r="B12" s="56" t="s">
        <v>7</v>
      </c>
      <c r="C12" s="84">
        <v>39972910.060000002</v>
      </c>
      <c r="D12" s="84">
        <v>41772542.100000001</v>
      </c>
      <c r="E12" s="84">
        <v>47507509.609999999</v>
      </c>
      <c r="F12" s="84">
        <v>56583211.719999999</v>
      </c>
      <c r="G12" s="84">
        <v>59079128.520000003</v>
      </c>
      <c r="H12" s="84">
        <v>58375737.68</v>
      </c>
      <c r="I12" s="84">
        <v>68122168.189999998</v>
      </c>
    </row>
    <row r="13" spans="1:9" x14ac:dyDescent="0.25">
      <c r="A13" s="56">
        <v>1511</v>
      </c>
      <c r="B13" s="56" t="s">
        <v>131</v>
      </c>
      <c r="C13" s="84">
        <v>3573646.61</v>
      </c>
      <c r="D13" s="84">
        <v>3625068.76</v>
      </c>
      <c r="E13" s="84">
        <v>3593120.28</v>
      </c>
      <c r="F13" s="84">
        <v>3704606.55</v>
      </c>
      <c r="G13" s="84">
        <v>3723599.87</v>
      </c>
      <c r="H13" s="84">
        <v>3609620.68</v>
      </c>
      <c r="I13" s="84">
        <v>3843000.4</v>
      </c>
    </row>
    <row r="14" spans="1:9" x14ac:dyDescent="0.25">
      <c r="A14" s="57"/>
      <c r="B14" s="56" t="s">
        <v>33</v>
      </c>
      <c r="C14" s="85">
        <f t="shared" ref="C14:D14" si="0">SUM(C8:C13)</f>
        <v>85895506.549999997</v>
      </c>
      <c r="D14" s="85">
        <f t="shared" si="0"/>
        <v>92974209.63000001</v>
      </c>
      <c r="E14" s="85">
        <f>SUM(E8:E13)</f>
        <v>102014864.00999999</v>
      </c>
      <c r="F14" s="85">
        <f t="shared" ref="F14:I14" si="1">SUM(F8:F13)</f>
        <v>114361570.33</v>
      </c>
      <c r="G14" s="85">
        <f t="shared" si="1"/>
        <v>123984563.79000001</v>
      </c>
      <c r="H14" s="85">
        <f t="shared" si="1"/>
        <v>116063971.99000001</v>
      </c>
      <c r="I14" s="85">
        <f t="shared" si="1"/>
        <v>129196756.36</v>
      </c>
    </row>
    <row r="15" spans="1:9" x14ac:dyDescent="0.25">
      <c r="A15" s="125"/>
      <c r="B15" s="125"/>
      <c r="C15" s="125"/>
      <c r="D15" s="125"/>
      <c r="E15" s="125"/>
      <c r="F15" s="125"/>
      <c r="G15" s="125"/>
      <c r="H15" s="125"/>
      <c r="I15" s="125"/>
    </row>
    <row r="16" spans="1:9" ht="25.5" x14ac:dyDescent="0.25">
      <c r="A16" s="56" t="s">
        <v>26</v>
      </c>
      <c r="B16" s="56" t="s">
        <v>27</v>
      </c>
      <c r="C16" s="83" t="s">
        <v>148</v>
      </c>
      <c r="D16" s="83" t="s">
        <v>182</v>
      </c>
      <c r="E16" s="83" t="s">
        <v>347</v>
      </c>
      <c r="F16" s="83" t="s">
        <v>343</v>
      </c>
      <c r="G16" s="83" t="s">
        <v>344</v>
      </c>
      <c r="H16" s="83" t="s">
        <v>345</v>
      </c>
      <c r="I16" s="83" t="s">
        <v>346</v>
      </c>
    </row>
    <row r="17" spans="1:9" ht="25.5" x14ac:dyDescent="0.25">
      <c r="A17" s="56">
        <v>1111</v>
      </c>
      <c r="B17" s="56" t="s">
        <v>2</v>
      </c>
      <c r="C17" s="84">
        <v>23421762.850000001</v>
      </c>
      <c r="D17" s="84">
        <v>26959537.170000002</v>
      </c>
      <c r="E17" s="84">
        <v>29554199.66</v>
      </c>
      <c r="F17" s="84"/>
      <c r="G17" s="84"/>
      <c r="H17" s="84"/>
      <c r="I17" s="84"/>
    </row>
    <row r="18" spans="1:9" ht="25.5" x14ac:dyDescent="0.25">
      <c r="A18" s="56">
        <v>1112</v>
      </c>
      <c r="B18" s="56" t="s">
        <v>3</v>
      </c>
      <c r="C18" s="84">
        <v>2090838.65</v>
      </c>
      <c r="D18" s="84">
        <v>2203546.91</v>
      </c>
      <c r="E18" s="84">
        <v>2131704.9</v>
      </c>
      <c r="F18" s="84"/>
      <c r="G18" s="84"/>
      <c r="H18" s="84"/>
      <c r="I18" s="84"/>
    </row>
    <row r="19" spans="1:9" ht="25.5" x14ac:dyDescent="0.25">
      <c r="A19" s="56">
        <v>1113</v>
      </c>
      <c r="B19" s="56" t="s">
        <v>4</v>
      </c>
      <c r="C19" s="84">
        <v>4647765.87</v>
      </c>
      <c r="D19" s="84">
        <v>6359588.4000000004</v>
      </c>
      <c r="E19" s="84">
        <v>6628289.1799999997</v>
      </c>
      <c r="F19" s="84"/>
      <c r="G19" s="84"/>
      <c r="H19" s="84"/>
      <c r="I19" s="84"/>
    </row>
    <row r="20" spans="1:9" x14ac:dyDescent="0.25">
      <c r="A20" s="56">
        <v>1121</v>
      </c>
      <c r="B20" s="56" t="s">
        <v>5</v>
      </c>
      <c r="C20" s="84">
        <v>35142805.340000004</v>
      </c>
      <c r="D20" s="84">
        <v>46100569.399999999</v>
      </c>
      <c r="E20" s="84">
        <v>41058930.359999999</v>
      </c>
      <c r="F20" s="84"/>
      <c r="G20" s="84"/>
      <c r="H20" s="84"/>
      <c r="I20" s="84"/>
    </row>
    <row r="21" spans="1:9" x14ac:dyDescent="0.25">
      <c r="A21" s="56">
        <v>1211</v>
      </c>
      <c r="B21" s="56" t="s">
        <v>7</v>
      </c>
      <c r="C21" s="84">
        <v>79831787.930000007</v>
      </c>
      <c r="D21" s="84">
        <v>83009339.950000003</v>
      </c>
      <c r="E21" s="84">
        <v>82410189.659999996</v>
      </c>
      <c r="F21" s="84"/>
      <c r="G21" s="84"/>
      <c r="H21" s="84"/>
      <c r="I21" s="84"/>
    </row>
    <row r="22" spans="1:9" x14ac:dyDescent="0.25">
      <c r="A22" s="56">
        <v>1511</v>
      </c>
      <c r="B22" s="56" t="s">
        <v>131</v>
      </c>
      <c r="C22" s="84">
        <v>3848612.2</v>
      </c>
      <c r="D22" s="84">
        <v>3898345.46</v>
      </c>
      <c r="E22" s="84">
        <v>6862773.5899999999</v>
      </c>
      <c r="F22" s="84"/>
      <c r="G22" s="84"/>
      <c r="H22" s="84"/>
      <c r="I22" s="84"/>
    </row>
    <row r="23" spans="1:9" ht="23.25" customHeight="1" x14ac:dyDescent="0.25">
      <c r="A23" s="57"/>
      <c r="B23" s="56" t="s">
        <v>33</v>
      </c>
      <c r="C23" s="85">
        <f t="shared" ref="C23:D23" si="2">SUM(C17:C22)</f>
        <v>148983572.84</v>
      </c>
      <c r="D23" s="85">
        <f t="shared" si="2"/>
        <v>168530927.28999999</v>
      </c>
      <c r="E23" s="85">
        <f t="shared" ref="E23:I23" si="3">SUM(E17:E22)</f>
        <v>168646087.34999999</v>
      </c>
      <c r="F23" s="85">
        <f t="shared" si="3"/>
        <v>0</v>
      </c>
      <c r="G23" s="85">
        <f t="shared" si="3"/>
        <v>0</v>
      </c>
      <c r="H23" s="85">
        <f t="shared" si="3"/>
        <v>0</v>
      </c>
      <c r="I23" s="85">
        <f t="shared" si="3"/>
        <v>0</v>
      </c>
    </row>
  </sheetData>
  <mergeCells count="1">
    <mergeCell ref="A6:I6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2"/>
  <sheetViews>
    <sheetView zoomScaleNormal="100" workbookViewId="0">
      <selection activeCell="F34" sqref="F34"/>
    </sheetView>
  </sheetViews>
  <sheetFormatPr defaultRowHeight="12.75" x14ac:dyDescent="0.2"/>
  <cols>
    <col min="1" max="1" width="33" style="5" customWidth="1"/>
    <col min="2" max="2" width="15.28515625" style="6" customWidth="1"/>
    <col min="3" max="3" width="15.5703125" style="5" customWidth="1"/>
    <col min="4" max="4" width="22.140625" style="46" customWidth="1"/>
    <col min="5" max="5" width="12.7109375" style="5" customWidth="1"/>
    <col min="6" max="6" width="48.140625" style="5" customWidth="1"/>
    <col min="7" max="7" width="25.85546875" style="5" customWidth="1"/>
    <col min="8" max="8" width="41.7109375" style="5" customWidth="1"/>
    <col min="9" max="13" width="9.140625" style="5"/>
    <col min="14" max="14" width="12.7109375" style="5" customWidth="1"/>
    <col min="15" max="252" width="9.140625" style="5"/>
    <col min="253" max="253" width="44.5703125" style="5" customWidth="1"/>
    <col min="254" max="255" width="10.5703125" style="5" customWidth="1"/>
    <col min="256" max="257" width="11" style="5" customWidth="1"/>
    <col min="258" max="258" width="9.85546875" style="5" bestFit="1" customWidth="1"/>
    <col min="259" max="259" width="11.28515625" style="5" bestFit="1" customWidth="1"/>
    <col min="260" max="260" width="9.28515625" style="5" bestFit="1" customWidth="1"/>
    <col min="261" max="261" width="12.7109375" style="5" customWidth="1"/>
    <col min="262" max="262" width="14" style="5" customWidth="1"/>
    <col min="263" max="269" width="9.140625" style="5"/>
    <col min="270" max="270" width="12.7109375" style="5" customWidth="1"/>
    <col min="271" max="508" width="9.140625" style="5"/>
    <col min="509" max="509" width="44.5703125" style="5" customWidth="1"/>
    <col min="510" max="511" width="10.5703125" style="5" customWidth="1"/>
    <col min="512" max="513" width="11" style="5" customWidth="1"/>
    <col min="514" max="514" width="9.85546875" style="5" bestFit="1" customWidth="1"/>
    <col min="515" max="515" width="11.28515625" style="5" bestFit="1" customWidth="1"/>
    <col min="516" max="516" width="9.28515625" style="5" bestFit="1" customWidth="1"/>
    <col min="517" max="517" width="12.7109375" style="5" customWidth="1"/>
    <col min="518" max="518" width="14" style="5" customWidth="1"/>
    <col min="519" max="525" width="9.140625" style="5"/>
    <col min="526" max="526" width="12.7109375" style="5" customWidth="1"/>
    <col min="527" max="764" width="9.140625" style="5"/>
    <col min="765" max="765" width="44.5703125" style="5" customWidth="1"/>
    <col min="766" max="767" width="10.5703125" style="5" customWidth="1"/>
    <col min="768" max="769" width="11" style="5" customWidth="1"/>
    <col min="770" max="770" width="9.85546875" style="5" bestFit="1" customWidth="1"/>
    <col min="771" max="771" width="11.28515625" style="5" bestFit="1" customWidth="1"/>
    <col min="772" max="772" width="9.28515625" style="5" bestFit="1" customWidth="1"/>
    <col min="773" max="773" width="12.7109375" style="5" customWidth="1"/>
    <col min="774" max="774" width="14" style="5" customWidth="1"/>
    <col min="775" max="781" width="9.140625" style="5"/>
    <col min="782" max="782" width="12.7109375" style="5" customWidth="1"/>
    <col min="783" max="1020" width="9.140625" style="5"/>
    <col min="1021" max="1021" width="44.5703125" style="5" customWidth="1"/>
    <col min="1022" max="1023" width="10.5703125" style="5" customWidth="1"/>
    <col min="1024" max="1025" width="11" style="5" customWidth="1"/>
    <col min="1026" max="1026" width="9.85546875" style="5" bestFit="1" customWidth="1"/>
    <col min="1027" max="1027" width="11.28515625" style="5" bestFit="1" customWidth="1"/>
    <col min="1028" max="1028" width="9.28515625" style="5" bestFit="1" customWidth="1"/>
    <col min="1029" max="1029" width="12.7109375" style="5" customWidth="1"/>
    <col min="1030" max="1030" width="14" style="5" customWidth="1"/>
    <col min="1031" max="1037" width="9.140625" style="5"/>
    <col min="1038" max="1038" width="12.7109375" style="5" customWidth="1"/>
    <col min="1039" max="1276" width="9.140625" style="5"/>
    <col min="1277" max="1277" width="44.5703125" style="5" customWidth="1"/>
    <col min="1278" max="1279" width="10.5703125" style="5" customWidth="1"/>
    <col min="1280" max="1281" width="11" style="5" customWidth="1"/>
    <col min="1282" max="1282" width="9.85546875" style="5" bestFit="1" customWidth="1"/>
    <col min="1283" max="1283" width="11.28515625" style="5" bestFit="1" customWidth="1"/>
    <col min="1284" max="1284" width="9.28515625" style="5" bestFit="1" customWidth="1"/>
    <col min="1285" max="1285" width="12.7109375" style="5" customWidth="1"/>
    <col min="1286" max="1286" width="14" style="5" customWidth="1"/>
    <col min="1287" max="1293" width="9.140625" style="5"/>
    <col min="1294" max="1294" width="12.7109375" style="5" customWidth="1"/>
    <col min="1295" max="1532" width="9.140625" style="5"/>
    <col min="1533" max="1533" width="44.5703125" style="5" customWidth="1"/>
    <col min="1534" max="1535" width="10.5703125" style="5" customWidth="1"/>
    <col min="1536" max="1537" width="11" style="5" customWidth="1"/>
    <col min="1538" max="1538" width="9.85546875" style="5" bestFit="1" customWidth="1"/>
    <col min="1539" max="1539" width="11.28515625" style="5" bestFit="1" customWidth="1"/>
    <col min="1540" max="1540" width="9.28515625" style="5" bestFit="1" customWidth="1"/>
    <col min="1541" max="1541" width="12.7109375" style="5" customWidth="1"/>
    <col min="1542" max="1542" width="14" style="5" customWidth="1"/>
    <col min="1543" max="1549" width="9.140625" style="5"/>
    <col min="1550" max="1550" width="12.7109375" style="5" customWidth="1"/>
    <col min="1551" max="1788" width="9.140625" style="5"/>
    <col min="1789" max="1789" width="44.5703125" style="5" customWidth="1"/>
    <col min="1790" max="1791" width="10.5703125" style="5" customWidth="1"/>
    <col min="1792" max="1793" width="11" style="5" customWidth="1"/>
    <col min="1794" max="1794" width="9.85546875" style="5" bestFit="1" customWidth="1"/>
    <col min="1795" max="1795" width="11.28515625" style="5" bestFit="1" customWidth="1"/>
    <col min="1796" max="1796" width="9.28515625" style="5" bestFit="1" customWidth="1"/>
    <col min="1797" max="1797" width="12.7109375" style="5" customWidth="1"/>
    <col min="1798" max="1798" width="14" style="5" customWidth="1"/>
    <col min="1799" max="1805" width="9.140625" style="5"/>
    <col min="1806" max="1806" width="12.7109375" style="5" customWidth="1"/>
    <col min="1807" max="2044" width="9.140625" style="5"/>
    <col min="2045" max="2045" width="44.5703125" style="5" customWidth="1"/>
    <col min="2046" max="2047" width="10.5703125" style="5" customWidth="1"/>
    <col min="2048" max="2049" width="11" style="5" customWidth="1"/>
    <col min="2050" max="2050" width="9.85546875" style="5" bestFit="1" customWidth="1"/>
    <col min="2051" max="2051" width="11.28515625" style="5" bestFit="1" customWidth="1"/>
    <col min="2052" max="2052" width="9.28515625" style="5" bestFit="1" customWidth="1"/>
    <col min="2053" max="2053" width="12.7109375" style="5" customWidth="1"/>
    <col min="2054" max="2054" width="14" style="5" customWidth="1"/>
    <col min="2055" max="2061" width="9.140625" style="5"/>
    <col min="2062" max="2062" width="12.7109375" style="5" customWidth="1"/>
    <col min="2063" max="2300" width="9.140625" style="5"/>
    <col min="2301" max="2301" width="44.5703125" style="5" customWidth="1"/>
    <col min="2302" max="2303" width="10.5703125" style="5" customWidth="1"/>
    <col min="2304" max="2305" width="11" style="5" customWidth="1"/>
    <col min="2306" max="2306" width="9.85546875" style="5" bestFit="1" customWidth="1"/>
    <col min="2307" max="2307" width="11.28515625" style="5" bestFit="1" customWidth="1"/>
    <col min="2308" max="2308" width="9.28515625" style="5" bestFit="1" customWidth="1"/>
    <col min="2309" max="2309" width="12.7109375" style="5" customWidth="1"/>
    <col min="2310" max="2310" width="14" style="5" customWidth="1"/>
    <col min="2311" max="2317" width="9.140625" style="5"/>
    <col min="2318" max="2318" width="12.7109375" style="5" customWidth="1"/>
    <col min="2319" max="2556" width="9.140625" style="5"/>
    <col min="2557" max="2557" width="44.5703125" style="5" customWidth="1"/>
    <col min="2558" max="2559" width="10.5703125" style="5" customWidth="1"/>
    <col min="2560" max="2561" width="11" style="5" customWidth="1"/>
    <col min="2562" max="2562" width="9.85546875" style="5" bestFit="1" customWidth="1"/>
    <col min="2563" max="2563" width="11.28515625" style="5" bestFit="1" customWidth="1"/>
    <col min="2564" max="2564" width="9.28515625" style="5" bestFit="1" customWidth="1"/>
    <col min="2565" max="2565" width="12.7109375" style="5" customWidth="1"/>
    <col min="2566" max="2566" width="14" style="5" customWidth="1"/>
    <col min="2567" max="2573" width="9.140625" style="5"/>
    <col min="2574" max="2574" width="12.7109375" style="5" customWidth="1"/>
    <col min="2575" max="2812" width="9.140625" style="5"/>
    <col min="2813" max="2813" width="44.5703125" style="5" customWidth="1"/>
    <col min="2814" max="2815" width="10.5703125" style="5" customWidth="1"/>
    <col min="2816" max="2817" width="11" style="5" customWidth="1"/>
    <col min="2818" max="2818" width="9.85546875" style="5" bestFit="1" customWidth="1"/>
    <col min="2819" max="2819" width="11.28515625" style="5" bestFit="1" customWidth="1"/>
    <col min="2820" max="2820" width="9.28515625" style="5" bestFit="1" customWidth="1"/>
    <col min="2821" max="2821" width="12.7109375" style="5" customWidth="1"/>
    <col min="2822" max="2822" width="14" style="5" customWidth="1"/>
    <col min="2823" max="2829" width="9.140625" style="5"/>
    <col min="2830" max="2830" width="12.7109375" style="5" customWidth="1"/>
    <col min="2831" max="3068" width="9.140625" style="5"/>
    <col min="3069" max="3069" width="44.5703125" style="5" customWidth="1"/>
    <col min="3070" max="3071" width="10.5703125" style="5" customWidth="1"/>
    <col min="3072" max="3073" width="11" style="5" customWidth="1"/>
    <col min="3074" max="3074" width="9.85546875" style="5" bestFit="1" customWidth="1"/>
    <col min="3075" max="3075" width="11.28515625" style="5" bestFit="1" customWidth="1"/>
    <col min="3076" max="3076" width="9.28515625" style="5" bestFit="1" customWidth="1"/>
    <col min="3077" max="3077" width="12.7109375" style="5" customWidth="1"/>
    <col min="3078" max="3078" width="14" style="5" customWidth="1"/>
    <col min="3079" max="3085" width="9.140625" style="5"/>
    <col min="3086" max="3086" width="12.7109375" style="5" customWidth="1"/>
    <col min="3087" max="3324" width="9.140625" style="5"/>
    <col min="3325" max="3325" width="44.5703125" style="5" customWidth="1"/>
    <col min="3326" max="3327" width="10.5703125" style="5" customWidth="1"/>
    <col min="3328" max="3329" width="11" style="5" customWidth="1"/>
    <col min="3330" max="3330" width="9.85546875" style="5" bestFit="1" customWidth="1"/>
    <col min="3331" max="3331" width="11.28515625" style="5" bestFit="1" customWidth="1"/>
    <col min="3332" max="3332" width="9.28515625" style="5" bestFit="1" customWidth="1"/>
    <col min="3333" max="3333" width="12.7109375" style="5" customWidth="1"/>
    <col min="3334" max="3334" width="14" style="5" customWidth="1"/>
    <col min="3335" max="3341" width="9.140625" style="5"/>
    <col min="3342" max="3342" width="12.7109375" style="5" customWidth="1"/>
    <col min="3343" max="3580" width="9.140625" style="5"/>
    <col min="3581" max="3581" width="44.5703125" style="5" customWidth="1"/>
    <col min="3582" max="3583" width="10.5703125" style="5" customWidth="1"/>
    <col min="3584" max="3585" width="11" style="5" customWidth="1"/>
    <col min="3586" max="3586" width="9.85546875" style="5" bestFit="1" customWidth="1"/>
    <col min="3587" max="3587" width="11.28515625" style="5" bestFit="1" customWidth="1"/>
    <col min="3588" max="3588" width="9.28515625" style="5" bestFit="1" customWidth="1"/>
    <col min="3589" max="3589" width="12.7109375" style="5" customWidth="1"/>
    <col min="3590" max="3590" width="14" style="5" customWidth="1"/>
    <col min="3591" max="3597" width="9.140625" style="5"/>
    <col min="3598" max="3598" width="12.7109375" style="5" customWidth="1"/>
    <col min="3599" max="3836" width="9.140625" style="5"/>
    <col min="3837" max="3837" width="44.5703125" style="5" customWidth="1"/>
    <col min="3838" max="3839" width="10.5703125" style="5" customWidth="1"/>
    <col min="3840" max="3841" width="11" style="5" customWidth="1"/>
    <col min="3842" max="3842" width="9.85546875" style="5" bestFit="1" customWidth="1"/>
    <col min="3843" max="3843" width="11.28515625" style="5" bestFit="1" customWidth="1"/>
    <col min="3844" max="3844" width="9.28515625" style="5" bestFit="1" customWidth="1"/>
    <col min="3845" max="3845" width="12.7109375" style="5" customWidth="1"/>
    <col min="3846" max="3846" width="14" style="5" customWidth="1"/>
    <col min="3847" max="3853" width="9.140625" style="5"/>
    <col min="3854" max="3854" width="12.7109375" style="5" customWidth="1"/>
    <col min="3855" max="4092" width="9.140625" style="5"/>
    <col min="4093" max="4093" width="44.5703125" style="5" customWidth="1"/>
    <col min="4094" max="4095" width="10.5703125" style="5" customWidth="1"/>
    <col min="4096" max="4097" width="11" style="5" customWidth="1"/>
    <col min="4098" max="4098" width="9.85546875" style="5" bestFit="1" customWidth="1"/>
    <col min="4099" max="4099" width="11.28515625" style="5" bestFit="1" customWidth="1"/>
    <col min="4100" max="4100" width="9.28515625" style="5" bestFit="1" customWidth="1"/>
    <col min="4101" max="4101" width="12.7109375" style="5" customWidth="1"/>
    <col min="4102" max="4102" width="14" style="5" customWidth="1"/>
    <col min="4103" max="4109" width="9.140625" style="5"/>
    <col min="4110" max="4110" width="12.7109375" style="5" customWidth="1"/>
    <col min="4111" max="4348" width="9.140625" style="5"/>
    <col min="4349" max="4349" width="44.5703125" style="5" customWidth="1"/>
    <col min="4350" max="4351" width="10.5703125" style="5" customWidth="1"/>
    <col min="4352" max="4353" width="11" style="5" customWidth="1"/>
    <col min="4354" max="4354" width="9.85546875" style="5" bestFit="1" customWidth="1"/>
    <col min="4355" max="4355" width="11.28515625" style="5" bestFit="1" customWidth="1"/>
    <col min="4356" max="4356" width="9.28515625" style="5" bestFit="1" customWidth="1"/>
    <col min="4357" max="4357" width="12.7109375" style="5" customWidth="1"/>
    <col min="4358" max="4358" width="14" style="5" customWidth="1"/>
    <col min="4359" max="4365" width="9.140625" style="5"/>
    <col min="4366" max="4366" width="12.7109375" style="5" customWidth="1"/>
    <col min="4367" max="4604" width="9.140625" style="5"/>
    <col min="4605" max="4605" width="44.5703125" style="5" customWidth="1"/>
    <col min="4606" max="4607" width="10.5703125" style="5" customWidth="1"/>
    <col min="4608" max="4609" width="11" style="5" customWidth="1"/>
    <col min="4610" max="4610" width="9.85546875" style="5" bestFit="1" customWidth="1"/>
    <col min="4611" max="4611" width="11.28515625" style="5" bestFit="1" customWidth="1"/>
    <col min="4612" max="4612" width="9.28515625" style="5" bestFit="1" customWidth="1"/>
    <col min="4613" max="4613" width="12.7109375" style="5" customWidth="1"/>
    <col min="4614" max="4614" width="14" style="5" customWidth="1"/>
    <col min="4615" max="4621" width="9.140625" style="5"/>
    <col min="4622" max="4622" width="12.7109375" style="5" customWidth="1"/>
    <col min="4623" max="4860" width="9.140625" style="5"/>
    <col min="4861" max="4861" width="44.5703125" style="5" customWidth="1"/>
    <col min="4862" max="4863" width="10.5703125" style="5" customWidth="1"/>
    <col min="4864" max="4865" width="11" style="5" customWidth="1"/>
    <col min="4866" max="4866" width="9.85546875" style="5" bestFit="1" customWidth="1"/>
    <col min="4867" max="4867" width="11.28515625" style="5" bestFit="1" customWidth="1"/>
    <col min="4868" max="4868" width="9.28515625" style="5" bestFit="1" customWidth="1"/>
    <col min="4869" max="4869" width="12.7109375" style="5" customWidth="1"/>
    <col min="4870" max="4870" width="14" style="5" customWidth="1"/>
    <col min="4871" max="4877" width="9.140625" style="5"/>
    <col min="4878" max="4878" width="12.7109375" style="5" customWidth="1"/>
    <col min="4879" max="5116" width="9.140625" style="5"/>
    <col min="5117" max="5117" width="44.5703125" style="5" customWidth="1"/>
    <col min="5118" max="5119" width="10.5703125" style="5" customWidth="1"/>
    <col min="5120" max="5121" width="11" style="5" customWidth="1"/>
    <col min="5122" max="5122" width="9.85546875" style="5" bestFit="1" customWidth="1"/>
    <col min="5123" max="5123" width="11.28515625" style="5" bestFit="1" customWidth="1"/>
    <col min="5124" max="5124" width="9.28515625" style="5" bestFit="1" customWidth="1"/>
    <col min="5125" max="5125" width="12.7109375" style="5" customWidth="1"/>
    <col min="5126" max="5126" width="14" style="5" customWidth="1"/>
    <col min="5127" max="5133" width="9.140625" style="5"/>
    <col min="5134" max="5134" width="12.7109375" style="5" customWidth="1"/>
    <col min="5135" max="5372" width="9.140625" style="5"/>
    <col min="5373" max="5373" width="44.5703125" style="5" customWidth="1"/>
    <col min="5374" max="5375" width="10.5703125" style="5" customWidth="1"/>
    <col min="5376" max="5377" width="11" style="5" customWidth="1"/>
    <col min="5378" max="5378" width="9.85546875" style="5" bestFit="1" customWidth="1"/>
    <col min="5379" max="5379" width="11.28515625" style="5" bestFit="1" customWidth="1"/>
    <col min="5380" max="5380" width="9.28515625" style="5" bestFit="1" customWidth="1"/>
    <col min="5381" max="5381" width="12.7109375" style="5" customWidth="1"/>
    <col min="5382" max="5382" width="14" style="5" customWidth="1"/>
    <col min="5383" max="5389" width="9.140625" style="5"/>
    <col min="5390" max="5390" width="12.7109375" style="5" customWidth="1"/>
    <col min="5391" max="5628" width="9.140625" style="5"/>
    <col min="5629" max="5629" width="44.5703125" style="5" customWidth="1"/>
    <col min="5630" max="5631" width="10.5703125" style="5" customWidth="1"/>
    <col min="5632" max="5633" width="11" style="5" customWidth="1"/>
    <col min="5634" max="5634" width="9.85546875" style="5" bestFit="1" customWidth="1"/>
    <col min="5635" max="5635" width="11.28515625" style="5" bestFit="1" customWidth="1"/>
    <col min="5636" max="5636" width="9.28515625" style="5" bestFit="1" customWidth="1"/>
    <col min="5637" max="5637" width="12.7109375" style="5" customWidth="1"/>
    <col min="5638" max="5638" width="14" style="5" customWidth="1"/>
    <col min="5639" max="5645" width="9.140625" style="5"/>
    <col min="5646" max="5646" width="12.7109375" style="5" customWidth="1"/>
    <col min="5647" max="5884" width="9.140625" style="5"/>
    <col min="5885" max="5885" width="44.5703125" style="5" customWidth="1"/>
    <col min="5886" max="5887" width="10.5703125" style="5" customWidth="1"/>
    <col min="5888" max="5889" width="11" style="5" customWidth="1"/>
    <col min="5890" max="5890" width="9.85546875" style="5" bestFit="1" customWidth="1"/>
    <col min="5891" max="5891" width="11.28515625" style="5" bestFit="1" customWidth="1"/>
    <col min="5892" max="5892" width="9.28515625" style="5" bestFit="1" customWidth="1"/>
    <col min="5893" max="5893" width="12.7109375" style="5" customWidth="1"/>
    <col min="5894" max="5894" width="14" style="5" customWidth="1"/>
    <col min="5895" max="5901" width="9.140625" style="5"/>
    <col min="5902" max="5902" width="12.7109375" style="5" customWidth="1"/>
    <col min="5903" max="6140" width="9.140625" style="5"/>
    <col min="6141" max="6141" width="44.5703125" style="5" customWidth="1"/>
    <col min="6142" max="6143" width="10.5703125" style="5" customWidth="1"/>
    <col min="6144" max="6145" width="11" style="5" customWidth="1"/>
    <col min="6146" max="6146" width="9.85546875" style="5" bestFit="1" customWidth="1"/>
    <col min="6147" max="6147" width="11.28515625" style="5" bestFit="1" customWidth="1"/>
    <col min="6148" max="6148" width="9.28515625" style="5" bestFit="1" customWidth="1"/>
    <col min="6149" max="6149" width="12.7109375" style="5" customWidth="1"/>
    <col min="6150" max="6150" width="14" style="5" customWidth="1"/>
    <col min="6151" max="6157" width="9.140625" style="5"/>
    <col min="6158" max="6158" width="12.7109375" style="5" customWidth="1"/>
    <col min="6159" max="6396" width="9.140625" style="5"/>
    <col min="6397" max="6397" width="44.5703125" style="5" customWidth="1"/>
    <col min="6398" max="6399" width="10.5703125" style="5" customWidth="1"/>
    <col min="6400" max="6401" width="11" style="5" customWidth="1"/>
    <col min="6402" max="6402" width="9.85546875" style="5" bestFit="1" customWidth="1"/>
    <col min="6403" max="6403" width="11.28515625" style="5" bestFit="1" customWidth="1"/>
    <col min="6404" max="6404" width="9.28515625" style="5" bestFit="1" customWidth="1"/>
    <col min="6405" max="6405" width="12.7109375" style="5" customWidth="1"/>
    <col min="6406" max="6406" width="14" style="5" customWidth="1"/>
    <col min="6407" max="6413" width="9.140625" style="5"/>
    <col min="6414" max="6414" width="12.7109375" style="5" customWidth="1"/>
    <col min="6415" max="6652" width="9.140625" style="5"/>
    <col min="6653" max="6653" width="44.5703125" style="5" customWidth="1"/>
    <col min="6654" max="6655" width="10.5703125" style="5" customWidth="1"/>
    <col min="6656" max="6657" width="11" style="5" customWidth="1"/>
    <col min="6658" max="6658" width="9.85546875" style="5" bestFit="1" customWidth="1"/>
    <col min="6659" max="6659" width="11.28515625" style="5" bestFit="1" customWidth="1"/>
    <col min="6660" max="6660" width="9.28515625" style="5" bestFit="1" customWidth="1"/>
    <col min="6661" max="6661" width="12.7109375" style="5" customWidth="1"/>
    <col min="6662" max="6662" width="14" style="5" customWidth="1"/>
    <col min="6663" max="6669" width="9.140625" style="5"/>
    <col min="6670" max="6670" width="12.7109375" style="5" customWidth="1"/>
    <col min="6671" max="6908" width="9.140625" style="5"/>
    <col min="6909" max="6909" width="44.5703125" style="5" customWidth="1"/>
    <col min="6910" max="6911" width="10.5703125" style="5" customWidth="1"/>
    <col min="6912" max="6913" width="11" style="5" customWidth="1"/>
    <col min="6914" max="6914" width="9.85546875" style="5" bestFit="1" customWidth="1"/>
    <col min="6915" max="6915" width="11.28515625" style="5" bestFit="1" customWidth="1"/>
    <col min="6916" max="6916" width="9.28515625" style="5" bestFit="1" customWidth="1"/>
    <col min="6917" max="6917" width="12.7109375" style="5" customWidth="1"/>
    <col min="6918" max="6918" width="14" style="5" customWidth="1"/>
    <col min="6919" max="6925" width="9.140625" style="5"/>
    <col min="6926" max="6926" width="12.7109375" style="5" customWidth="1"/>
    <col min="6927" max="7164" width="9.140625" style="5"/>
    <col min="7165" max="7165" width="44.5703125" style="5" customWidth="1"/>
    <col min="7166" max="7167" width="10.5703125" style="5" customWidth="1"/>
    <col min="7168" max="7169" width="11" style="5" customWidth="1"/>
    <col min="7170" max="7170" width="9.85546875" style="5" bestFit="1" customWidth="1"/>
    <col min="7171" max="7171" width="11.28515625" style="5" bestFit="1" customWidth="1"/>
    <col min="7172" max="7172" width="9.28515625" style="5" bestFit="1" customWidth="1"/>
    <col min="7173" max="7173" width="12.7109375" style="5" customWidth="1"/>
    <col min="7174" max="7174" width="14" style="5" customWidth="1"/>
    <col min="7175" max="7181" width="9.140625" style="5"/>
    <col min="7182" max="7182" width="12.7109375" style="5" customWidth="1"/>
    <col min="7183" max="7420" width="9.140625" style="5"/>
    <col min="7421" max="7421" width="44.5703125" style="5" customWidth="1"/>
    <col min="7422" max="7423" width="10.5703125" style="5" customWidth="1"/>
    <col min="7424" max="7425" width="11" style="5" customWidth="1"/>
    <col min="7426" max="7426" width="9.85546875" style="5" bestFit="1" customWidth="1"/>
    <col min="7427" max="7427" width="11.28515625" style="5" bestFit="1" customWidth="1"/>
    <col min="7428" max="7428" width="9.28515625" style="5" bestFit="1" customWidth="1"/>
    <col min="7429" max="7429" width="12.7109375" style="5" customWidth="1"/>
    <col min="7430" max="7430" width="14" style="5" customWidth="1"/>
    <col min="7431" max="7437" width="9.140625" style="5"/>
    <col min="7438" max="7438" width="12.7109375" style="5" customWidth="1"/>
    <col min="7439" max="7676" width="9.140625" style="5"/>
    <col min="7677" max="7677" width="44.5703125" style="5" customWidth="1"/>
    <col min="7678" max="7679" width="10.5703125" style="5" customWidth="1"/>
    <col min="7680" max="7681" width="11" style="5" customWidth="1"/>
    <col min="7682" max="7682" width="9.85546875" style="5" bestFit="1" customWidth="1"/>
    <col min="7683" max="7683" width="11.28515625" style="5" bestFit="1" customWidth="1"/>
    <col min="7684" max="7684" width="9.28515625" style="5" bestFit="1" customWidth="1"/>
    <col min="7685" max="7685" width="12.7109375" style="5" customWidth="1"/>
    <col min="7686" max="7686" width="14" style="5" customWidth="1"/>
    <col min="7687" max="7693" width="9.140625" style="5"/>
    <col min="7694" max="7694" width="12.7109375" style="5" customWidth="1"/>
    <col min="7695" max="7932" width="9.140625" style="5"/>
    <col min="7933" max="7933" width="44.5703125" style="5" customWidth="1"/>
    <col min="7934" max="7935" width="10.5703125" style="5" customWidth="1"/>
    <col min="7936" max="7937" width="11" style="5" customWidth="1"/>
    <col min="7938" max="7938" width="9.85546875" style="5" bestFit="1" customWidth="1"/>
    <col min="7939" max="7939" width="11.28515625" style="5" bestFit="1" customWidth="1"/>
    <col min="7940" max="7940" width="9.28515625" style="5" bestFit="1" customWidth="1"/>
    <col min="7941" max="7941" width="12.7109375" style="5" customWidth="1"/>
    <col min="7942" max="7942" width="14" style="5" customWidth="1"/>
    <col min="7943" max="7949" width="9.140625" style="5"/>
    <col min="7950" max="7950" width="12.7109375" style="5" customWidth="1"/>
    <col min="7951" max="8188" width="9.140625" style="5"/>
    <col min="8189" max="8189" width="44.5703125" style="5" customWidth="1"/>
    <col min="8190" max="8191" width="10.5703125" style="5" customWidth="1"/>
    <col min="8192" max="8193" width="11" style="5" customWidth="1"/>
    <col min="8194" max="8194" width="9.85546875" style="5" bestFit="1" customWidth="1"/>
    <col min="8195" max="8195" width="11.28515625" style="5" bestFit="1" customWidth="1"/>
    <col min="8196" max="8196" width="9.28515625" style="5" bestFit="1" customWidth="1"/>
    <col min="8197" max="8197" width="12.7109375" style="5" customWidth="1"/>
    <col min="8198" max="8198" width="14" style="5" customWidth="1"/>
    <col min="8199" max="8205" width="9.140625" style="5"/>
    <col min="8206" max="8206" width="12.7109375" style="5" customWidth="1"/>
    <col min="8207" max="8444" width="9.140625" style="5"/>
    <col min="8445" max="8445" width="44.5703125" style="5" customWidth="1"/>
    <col min="8446" max="8447" width="10.5703125" style="5" customWidth="1"/>
    <col min="8448" max="8449" width="11" style="5" customWidth="1"/>
    <col min="8450" max="8450" width="9.85546875" style="5" bestFit="1" customWidth="1"/>
    <col min="8451" max="8451" width="11.28515625" style="5" bestFit="1" customWidth="1"/>
    <col min="8452" max="8452" width="9.28515625" style="5" bestFit="1" customWidth="1"/>
    <col min="8453" max="8453" width="12.7109375" style="5" customWidth="1"/>
    <col min="8454" max="8454" width="14" style="5" customWidth="1"/>
    <col min="8455" max="8461" width="9.140625" style="5"/>
    <col min="8462" max="8462" width="12.7109375" style="5" customWidth="1"/>
    <col min="8463" max="8700" width="9.140625" style="5"/>
    <col min="8701" max="8701" width="44.5703125" style="5" customWidth="1"/>
    <col min="8702" max="8703" width="10.5703125" style="5" customWidth="1"/>
    <col min="8704" max="8705" width="11" style="5" customWidth="1"/>
    <col min="8706" max="8706" width="9.85546875" style="5" bestFit="1" customWidth="1"/>
    <col min="8707" max="8707" width="11.28515625" style="5" bestFit="1" customWidth="1"/>
    <col min="8708" max="8708" width="9.28515625" style="5" bestFit="1" customWidth="1"/>
    <col min="8709" max="8709" width="12.7109375" style="5" customWidth="1"/>
    <col min="8710" max="8710" width="14" style="5" customWidth="1"/>
    <col min="8711" max="8717" width="9.140625" style="5"/>
    <col min="8718" max="8718" width="12.7109375" style="5" customWidth="1"/>
    <col min="8719" max="8956" width="9.140625" style="5"/>
    <col min="8957" max="8957" width="44.5703125" style="5" customWidth="1"/>
    <col min="8958" max="8959" width="10.5703125" style="5" customWidth="1"/>
    <col min="8960" max="8961" width="11" style="5" customWidth="1"/>
    <col min="8962" max="8962" width="9.85546875" style="5" bestFit="1" customWidth="1"/>
    <col min="8963" max="8963" width="11.28515625" style="5" bestFit="1" customWidth="1"/>
    <col min="8964" max="8964" width="9.28515625" style="5" bestFit="1" customWidth="1"/>
    <col min="8965" max="8965" width="12.7109375" style="5" customWidth="1"/>
    <col min="8966" max="8966" width="14" style="5" customWidth="1"/>
    <col min="8967" max="8973" width="9.140625" style="5"/>
    <col min="8974" max="8974" width="12.7109375" style="5" customWidth="1"/>
    <col min="8975" max="9212" width="9.140625" style="5"/>
    <col min="9213" max="9213" width="44.5703125" style="5" customWidth="1"/>
    <col min="9214" max="9215" width="10.5703125" style="5" customWidth="1"/>
    <col min="9216" max="9217" width="11" style="5" customWidth="1"/>
    <col min="9218" max="9218" width="9.85546875" style="5" bestFit="1" customWidth="1"/>
    <col min="9219" max="9219" width="11.28515625" style="5" bestFit="1" customWidth="1"/>
    <col min="9220" max="9220" width="9.28515625" style="5" bestFit="1" customWidth="1"/>
    <col min="9221" max="9221" width="12.7109375" style="5" customWidth="1"/>
    <col min="9222" max="9222" width="14" style="5" customWidth="1"/>
    <col min="9223" max="9229" width="9.140625" style="5"/>
    <col min="9230" max="9230" width="12.7109375" style="5" customWidth="1"/>
    <col min="9231" max="9468" width="9.140625" style="5"/>
    <col min="9469" max="9469" width="44.5703125" style="5" customWidth="1"/>
    <col min="9470" max="9471" width="10.5703125" style="5" customWidth="1"/>
    <col min="9472" max="9473" width="11" style="5" customWidth="1"/>
    <col min="9474" max="9474" width="9.85546875" style="5" bestFit="1" customWidth="1"/>
    <col min="9475" max="9475" width="11.28515625" style="5" bestFit="1" customWidth="1"/>
    <col min="9476" max="9476" width="9.28515625" style="5" bestFit="1" customWidth="1"/>
    <col min="9477" max="9477" width="12.7109375" style="5" customWidth="1"/>
    <col min="9478" max="9478" width="14" style="5" customWidth="1"/>
    <col min="9479" max="9485" width="9.140625" style="5"/>
    <col min="9486" max="9486" width="12.7109375" style="5" customWidth="1"/>
    <col min="9487" max="9724" width="9.140625" style="5"/>
    <col min="9725" max="9725" width="44.5703125" style="5" customWidth="1"/>
    <col min="9726" max="9727" width="10.5703125" style="5" customWidth="1"/>
    <col min="9728" max="9729" width="11" style="5" customWidth="1"/>
    <col min="9730" max="9730" width="9.85546875" style="5" bestFit="1" customWidth="1"/>
    <col min="9731" max="9731" width="11.28515625" style="5" bestFit="1" customWidth="1"/>
    <col min="9732" max="9732" width="9.28515625" style="5" bestFit="1" customWidth="1"/>
    <col min="9733" max="9733" width="12.7109375" style="5" customWidth="1"/>
    <col min="9734" max="9734" width="14" style="5" customWidth="1"/>
    <col min="9735" max="9741" width="9.140625" style="5"/>
    <col min="9742" max="9742" width="12.7109375" style="5" customWidth="1"/>
    <col min="9743" max="9980" width="9.140625" style="5"/>
    <col min="9981" max="9981" width="44.5703125" style="5" customWidth="1"/>
    <col min="9982" max="9983" width="10.5703125" style="5" customWidth="1"/>
    <col min="9984" max="9985" width="11" style="5" customWidth="1"/>
    <col min="9986" max="9986" width="9.85546875" style="5" bestFit="1" customWidth="1"/>
    <col min="9987" max="9987" width="11.28515625" style="5" bestFit="1" customWidth="1"/>
    <col min="9988" max="9988" width="9.28515625" style="5" bestFit="1" customWidth="1"/>
    <col min="9989" max="9989" width="12.7109375" style="5" customWidth="1"/>
    <col min="9990" max="9990" width="14" style="5" customWidth="1"/>
    <col min="9991" max="9997" width="9.140625" style="5"/>
    <col min="9998" max="9998" width="12.7109375" style="5" customWidth="1"/>
    <col min="9999" max="10236" width="9.140625" style="5"/>
    <col min="10237" max="10237" width="44.5703125" style="5" customWidth="1"/>
    <col min="10238" max="10239" width="10.5703125" style="5" customWidth="1"/>
    <col min="10240" max="10241" width="11" style="5" customWidth="1"/>
    <col min="10242" max="10242" width="9.85546875" style="5" bestFit="1" customWidth="1"/>
    <col min="10243" max="10243" width="11.28515625" style="5" bestFit="1" customWidth="1"/>
    <col min="10244" max="10244" width="9.28515625" style="5" bestFit="1" customWidth="1"/>
    <col min="10245" max="10245" width="12.7109375" style="5" customWidth="1"/>
    <col min="10246" max="10246" width="14" style="5" customWidth="1"/>
    <col min="10247" max="10253" width="9.140625" style="5"/>
    <col min="10254" max="10254" width="12.7109375" style="5" customWidth="1"/>
    <col min="10255" max="10492" width="9.140625" style="5"/>
    <col min="10493" max="10493" width="44.5703125" style="5" customWidth="1"/>
    <col min="10494" max="10495" width="10.5703125" style="5" customWidth="1"/>
    <col min="10496" max="10497" width="11" style="5" customWidth="1"/>
    <col min="10498" max="10498" width="9.85546875" style="5" bestFit="1" customWidth="1"/>
    <col min="10499" max="10499" width="11.28515625" style="5" bestFit="1" customWidth="1"/>
    <col min="10500" max="10500" width="9.28515625" style="5" bestFit="1" customWidth="1"/>
    <col min="10501" max="10501" width="12.7109375" style="5" customWidth="1"/>
    <col min="10502" max="10502" width="14" style="5" customWidth="1"/>
    <col min="10503" max="10509" width="9.140625" style="5"/>
    <col min="10510" max="10510" width="12.7109375" style="5" customWidth="1"/>
    <col min="10511" max="10748" width="9.140625" style="5"/>
    <col min="10749" max="10749" width="44.5703125" style="5" customWidth="1"/>
    <col min="10750" max="10751" width="10.5703125" style="5" customWidth="1"/>
    <col min="10752" max="10753" width="11" style="5" customWidth="1"/>
    <col min="10754" max="10754" width="9.85546875" style="5" bestFit="1" customWidth="1"/>
    <col min="10755" max="10755" width="11.28515625" style="5" bestFit="1" customWidth="1"/>
    <col min="10756" max="10756" width="9.28515625" style="5" bestFit="1" customWidth="1"/>
    <col min="10757" max="10757" width="12.7109375" style="5" customWidth="1"/>
    <col min="10758" max="10758" width="14" style="5" customWidth="1"/>
    <col min="10759" max="10765" width="9.140625" style="5"/>
    <col min="10766" max="10766" width="12.7109375" style="5" customWidth="1"/>
    <col min="10767" max="11004" width="9.140625" style="5"/>
    <col min="11005" max="11005" width="44.5703125" style="5" customWidth="1"/>
    <col min="11006" max="11007" width="10.5703125" style="5" customWidth="1"/>
    <col min="11008" max="11009" width="11" style="5" customWidth="1"/>
    <col min="11010" max="11010" width="9.85546875" style="5" bestFit="1" customWidth="1"/>
    <col min="11011" max="11011" width="11.28515625" style="5" bestFit="1" customWidth="1"/>
    <col min="11012" max="11012" width="9.28515625" style="5" bestFit="1" customWidth="1"/>
    <col min="11013" max="11013" width="12.7109375" style="5" customWidth="1"/>
    <col min="11014" max="11014" width="14" style="5" customWidth="1"/>
    <col min="11015" max="11021" width="9.140625" style="5"/>
    <col min="11022" max="11022" width="12.7109375" style="5" customWidth="1"/>
    <col min="11023" max="11260" width="9.140625" style="5"/>
    <col min="11261" max="11261" width="44.5703125" style="5" customWidth="1"/>
    <col min="11262" max="11263" width="10.5703125" style="5" customWidth="1"/>
    <col min="11264" max="11265" width="11" style="5" customWidth="1"/>
    <col min="11266" max="11266" width="9.85546875" style="5" bestFit="1" customWidth="1"/>
    <col min="11267" max="11267" width="11.28515625" style="5" bestFit="1" customWidth="1"/>
    <col min="11268" max="11268" width="9.28515625" style="5" bestFit="1" customWidth="1"/>
    <col min="11269" max="11269" width="12.7109375" style="5" customWidth="1"/>
    <col min="11270" max="11270" width="14" style="5" customWidth="1"/>
    <col min="11271" max="11277" width="9.140625" style="5"/>
    <col min="11278" max="11278" width="12.7109375" style="5" customWidth="1"/>
    <col min="11279" max="11516" width="9.140625" style="5"/>
    <col min="11517" max="11517" width="44.5703125" style="5" customWidth="1"/>
    <col min="11518" max="11519" width="10.5703125" style="5" customWidth="1"/>
    <col min="11520" max="11521" width="11" style="5" customWidth="1"/>
    <col min="11522" max="11522" width="9.85546875" style="5" bestFit="1" customWidth="1"/>
    <col min="11523" max="11523" width="11.28515625" style="5" bestFit="1" customWidth="1"/>
    <col min="11524" max="11524" width="9.28515625" style="5" bestFit="1" customWidth="1"/>
    <col min="11525" max="11525" width="12.7109375" style="5" customWidth="1"/>
    <col min="11526" max="11526" width="14" style="5" customWidth="1"/>
    <col min="11527" max="11533" width="9.140625" style="5"/>
    <col min="11534" max="11534" width="12.7109375" style="5" customWidth="1"/>
    <col min="11535" max="11772" width="9.140625" style="5"/>
    <col min="11773" max="11773" width="44.5703125" style="5" customWidth="1"/>
    <col min="11774" max="11775" width="10.5703125" style="5" customWidth="1"/>
    <col min="11776" max="11777" width="11" style="5" customWidth="1"/>
    <col min="11778" max="11778" width="9.85546875" style="5" bestFit="1" customWidth="1"/>
    <col min="11779" max="11779" width="11.28515625" style="5" bestFit="1" customWidth="1"/>
    <col min="11780" max="11780" width="9.28515625" style="5" bestFit="1" customWidth="1"/>
    <col min="11781" max="11781" width="12.7109375" style="5" customWidth="1"/>
    <col min="11782" max="11782" width="14" style="5" customWidth="1"/>
    <col min="11783" max="11789" width="9.140625" style="5"/>
    <col min="11790" max="11790" width="12.7109375" style="5" customWidth="1"/>
    <col min="11791" max="12028" width="9.140625" style="5"/>
    <col min="12029" max="12029" width="44.5703125" style="5" customWidth="1"/>
    <col min="12030" max="12031" width="10.5703125" style="5" customWidth="1"/>
    <col min="12032" max="12033" width="11" style="5" customWidth="1"/>
    <col min="12034" max="12034" width="9.85546875" style="5" bestFit="1" customWidth="1"/>
    <col min="12035" max="12035" width="11.28515625" style="5" bestFit="1" customWidth="1"/>
    <col min="12036" max="12036" width="9.28515625" style="5" bestFit="1" customWidth="1"/>
    <col min="12037" max="12037" width="12.7109375" style="5" customWidth="1"/>
    <col min="12038" max="12038" width="14" style="5" customWidth="1"/>
    <col min="12039" max="12045" width="9.140625" style="5"/>
    <col min="12046" max="12046" width="12.7109375" style="5" customWidth="1"/>
    <col min="12047" max="12284" width="9.140625" style="5"/>
    <col min="12285" max="12285" width="44.5703125" style="5" customWidth="1"/>
    <col min="12286" max="12287" width="10.5703125" style="5" customWidth="1"/>
    <col min="12288" max="12289" width="11" style="5" customWidth="1"/>
    <col min="12290" max="12290" width="9.85546875" style="5" bestFit="1" customWidth="1"/>
    <col min="12291" max="12291" width="11.28515625" style="5" bestFit="1" customWidth="1"/>
    <col min="12292" max="12292" width="9.28515625" style="5" bestFit="1" customWidth="1"/>
    <col min="12293" max="12293" width="12.7109375" style="5" customWidth="1"/>
    <col min="12294" max="12294" width="14" style="5" customWidth="1"/>
    <col min="12295" max="12301" width="9.140625" style="5"/>
    <col min="12302" max="12302" width="12.7109375" style="5" customWidth="1"/>
    <col min="12303" max="12540" width="9.140625" style="5"/>
    <col min="12541" max="12541" width="44.5703125" style="5" customWidth="1"/>
    <col min="12542" max="12543" width="10.5703125" style="5" customWidth="1"/>
    <col min="12544" max="12545" width="11" style="5" customWidth="1"/>
    <col min="12546" max="12546" width="9.85546875" style="5" bestFit="1" customWidth="1"/>
    <col min="12547" max="12547" width="11.28515625" style="5" bestFit="1" customWidth="1"/>
    <col min="12548" max="12548" width="9.28515625" style="5" bestFit="1" customWidth="1"/>
    <col min="12549" max="12549" width="12.7109375" style="5" customWidth="1"/>
    <col min="12550" max="12550" width="14" style="5" customWidth="1"/>
    <col min="12551" max="12557" width="9.140625" style="5"/>
    <col min="12558" max="12558" width="12.7109375" style="5" customWidth="1"/>
    <col min="12559" max="12796" width="9.140625" style="5"/>
    <col min="12797" max="12797" width="44.5703125" style="5" customWidth="1"/>
    <col min="12798" max="12799" width="10.5703125" style="5" customWidth="1"/>
    <col min="12800" max="12801" width="11" style="5" customWidth="1"/>
    <col min="12802" max="12802" width="9.85546875" style="5" bestFit="1" customWidth="1"/>
    <col min="12803" max="12803" width="11.28515625" style="5" bestFit="1" customWidth="1"/>
    <col min="12804" max="12804" width="9.28515625" style="5" bestFit="1" customWidth="1"/>
    <col min="12805" max="12805" width="12.7109375" style="5" customWidth="1"/>
    <col min="12806" max="12806" width="14" style="5" customWidth="1"/>
    <col min="12807" max="12813" width="9.140625" style="5"/>
    <col min="12814" max="12814" width="12.7109375" style="5" customWidth="1"/>
    <col min="12815" max="13052" width="9.140625" style="5"/>
    <col min="13053" max="13053" width="44.5703125" style="5" customWidth="1"/>
    <col min="13054" max="13055" width="10.5703125" style="5" customWidth="1"/>
    <col min="13056" max="13057" width="11" style="5" customWidth="1"/>
    <col min="13058" max="13058" width="9.85546875" style="5" bestFit="1" customWidth="1"/>
    <col min="13059" max="13059" width="11.28515625" style="5" bestFit="1" customWidth="1"/>
    <col min="13060" max="13060" width="9.28515625" style="5" bestFit="1" customWidth="1"/>
    <col min="13061" max="13061" width="12.7109375" style="5" customWidth="1"/>
    <col min="13062" max="13062" width="14" style="5" customWidth="1"/>
    <col min="13063" max="13069" width="9.140625" style="5"/>
    <col min="13070" max="13070" width="12.7109375" style="5" customWidth="1"/>
    <col min="13071" max="13308" width="9.140625" style="5"/>
    <col min="13309" max="13309" width="44.5703125" style="5" customWidth="1"/>
    <col min="13310" max="13311" width="10.5703125" style="5" customWidth="1"/>
    <col min="13312" max="13313" width="11" style="5" customWidth="1"/>
    <col min="13314" max="13314" width="9.85546875" style="5" bestFit="1" customWidth="1"/>
    <col min="13315" max="13315" width="11.28515625" style="5" bestFit="1" customWidth="1"/>
    <col min="13316" max="13316" width="9.28515625" style="5" bestFit="1" customWidth="1"/>
    <col min="13317" max="13317" width="12.7109375" style="5" customWidth="1"/>
    <col min="13318" max="13318" width="14" style="5" customWidth="1"/>
    <col min="13319" max="13325" width="9.140625" style="5"/>
    <col min="13326" max="13326" width="12.7109375" style="5" customWidth="1"/>
    <col min="13327" max="13564" width="9.140625" style="5"/>
    <col min="13565" max="13565" width="44.5703125" style="5" customWidth="1"/>
    <col min="13566" max="13567" width="10.5703125" style="5" customWidth="1"/>
    <col min="13568" max="13569" width="11" style="5" customWidth="1"/>
    <col min="13570" max="13570" width="9.85546875" style="5" bestFit="1" customWidth="1"/>
    <col min="13571" max="13571" width="11.28515625" style="5" bestFit="1" customWidth="1"/>
    <col min="13572" max="13572" width="9.28515625" style="5" bestFit="1" customWidth="1"/>
    <col min="13573" max="13573" width="12.7109375" style="5" customWidth="1"/>
    <col min="13574" max="13574" width="14" style="5" customWidth="1"/>
    <col min="13575" max="13581" width="9.140625" style="5"/>
    <col min="13582" max="13582" width="12.7109375" style="5" customWidth="1"/>
    <col min="13583" max="13820" width="9.140625" style="5"/>
    <col min="13821" max="13821" width="44.5703125" style="5" customWidth="1"/>
    <col min="13822" max="13823" width="10.5703125" style="5" customWidth="1"/>
    <col min="13824" max="13825" width="11" style="5" customWidth="1"/>
    <col min="13826" max="13826" width="9.85546875" style="5" bestFit="1" customWidth="1"/>
    <col min="13827" max="13827" width="11.28515625" style="5" bestFit="1" customWidth="1"/>
    <col min="13828" max="13828" width="9.28515625" style="5" bestFit="1" customWidth="1"/>
    <col min="13829" max="13829" width="12.7109375" style="5" customWidth="1"/>
    <col min="13830" max="13830" width="14" style="5" customWidth="1"/>
    <col min="13831" max="13837" width="9.140625" style="5"/>
    <col min="13838" max="13838" width="12.7109375" style="5" customWidth="1"/>
    <col min="13839" max="14076" width="9.140625" style="5"/>
    <col min="14077" max="14077" width="44.5703125" style="5" customWidth="1"/>
    <col min="14078" max="14079" width="10.5703125" style="5" customWidth="1"/>
    <col min="14080" max="14081" width="11" style="5" customWidth="1"/>
    <col min="14082" max="14082" width="9.85546875" style="5" bestFit="1" customWidth="1"/>
    <col min="14083" max="14083" width="11.28515625" style="5" bestFit="1" customWidth="1"/>
    <col min="14084" max="14084" width="9.28515625" style="5" bestFit="1" customWidth="1"/>
    <col min="14085" max="14085" width="12.7109375" style="5" customWidth="1"/>
    <col min="14086" max="14086" width="14" style="5" customWidth="1"/>
    <col min="14087" max="14093" width="9.140625" style="5"/>
    <col min="14094" max="14094" width="12.7109375" style="5" customWidth="1"/>
    <col min="14095" max="14332" width="9.140625" style="5"/>
    <col min="14333" max="14333" width="44.5703125" style="5" customWidth="1"/>
    <col min="14334" max="14335" width="10.5703125" style="5" customWidth="1"/>
    <col min="14336" max="14337" width="11" style="5" customWidth="1"/>
    <col min="14338" max="14338" width="9.85546875" style="5" bestFit="1" customWidth="1"/>
    <col min="14339" max="14339" width="11.28515625" style="5" bestFit="1" customWidth="1"/>
    <col min="14340" max="14340" width="9.28515625" style="5" bestFit="1" customWidth="1"/>
    <col min="14341" max="14341" width="12.7109375" style="5" customWidth="1"/>
    <col min="14342" max="14342" width="14" style="5" customWidth="1"/>
    <col min="14343" max="14349" width="9.140625" style="5"/>
    <col min="14350" max="14350" width="12.7109375" style="5" customWidth="1"/>
    <col min="14351" max="14588" width="9.140625" style="5"/>
    <col min="14589" max="14589" width="44.5703125" style="5" customWidth="1"/>
    <col min="14590" max="14591" width="10.5703125" style="5" customWidth="1"/>
    <col min="14592" max="14593" width="11" style="5" customWidth="1"/>
    <col min="14594" max="14594" width="9.85546875" style="5" bestFit="1" customWidth="1"/>
    <col min="14595" max="14595" width="11.28515625" style="5" bestFit="1" customWidth="1"/>
    <col min="14596" max="14596" width="9.28515625" style="5" bestFit="1" customWidth="1"/>
    <col min="14597" max="14597" width="12.7109375" style="5" customWidth="1"/>
    <col min="14598" max="14598" width="14" style="5" customWidth="1"/>
    <col min="14599" max="14605" width="9.140625" style="5"/>
    <col min="14606" max="14606" width="12.7109375" style="5" customWidth="1"/>
    <col min="14607" max="14844" width="9.140625" style="5"/>
    <col min="14845" max="14845" width="44.5703125" style="5" customWidth="1"/>
    <col min="14846" max="14847" width="10.5703125" style="5" customWidth="1"/>
    <col min="14848" max="14849" width="11" style="5" customWidth="1"/>
    <col min="14850" max="14850" width="9.85546875" style="5" bestFit="1" customWidth="1"/>
    <col min="14851" max="14851" width="11.28515625" style="5" bestFit="1" customWidth="1"/>
    <col min="14852" max="14852" width="9.28515625" style="5" bestFit="1" customWidth="1"/>
    <col min="14853" max="14853" width="12.7109375" style="5" customWidth="1"/>
    <col min="14854" max="14854" width="14" style="5" customWidth="1"/>
    <col min="14855" max="14861" width="9.140625" style="5"/>
    <col min="14862" max="14862" width="12.7109375" style="5" customWidth="1"/>
    <col min="14863" max="15100" width="9.140625" style="5"/>
    <col min="15101" max="15101" width="44.5703125" style="5" customWidth="1"/>
    <col min="15102" max="15103" width="10.5703125" style="5" customWidth="1"/>
    <col min="15104" max="15105" width="11" style="5" customWidth="1"/>
    <col min="15106" max="15106" width="9.85546875" style="5" bestFit="1" customWidth="1"/>
    <col min="15107" max="15107" width="11.28515625" style="5" bestFit="1" customWidth="1"/>
    <col min="15108" max="15108" width="9.28515625" style="5" bestFit="1" customWidth="1"/>
    <col min="15109" max="15109" width="12.7109375" style="5" customWidth="1"/>
    <col min="15110" max="15110" width="14" style="5" customWidth="1"/>
    <col min="15111" max="15117" width="9.140625" style="5"/>
    <col min="15118" max="15118" width="12.7109375" style="5" customWidth="1"/>
    <col min="15119" max="15356" width="9.140625" style="5"/>
    <col min="15357" max="15357" width="44.5703125" style="5" customWidth="1"/>
    <col min="15358" max="15359" width="10.5703125" style="5" customWidth="1"/>
    <col min="15360" max="15361" width="11" style="5" customWidth="1"/>
    <col min="15362" max="15362" width="9.85546875" style="5" bestFit="1" customWidth="1"/>
    <col min="15363" max="15363" width="11.28515625" style="5" bestFit="1" customWidth="1"/>
    <col min="15364" max="15364" width="9.28515625" style="5" bestFit="1" customWidth="1"/>
    <col min="15365" max="15365" width="12.7109375" style="5" customWidth="1"/>
    <col min="15366" max="15366" width="14" style="5" customWidth="1"/>
    <col min="15367" max="15373" width="9.140625" style="5"/>
    <col min="15374" max="15374" width="12.7109375" style="5" customWidth="1"/>
    <col min="15375" max="15612" width="9.140625" style="5"/>
    <col min="15613" max="15613" width="44.5703125" style="5" customWidth="1"/>
    <col min="15614" max="15615" width="10.5703125" style="5" customWidth="1"/>
    <col min="15616" max="15617" width="11" style="5" customWidth="1"/>
    <col min="15618" max="15618" width="9.85546875" style="5" bestFit="1" customWidth="1"/>
    <col min="15619" max="15619" width="11.28515625" style="5" bestFit="1" customWidth="1"/>
    <col min="15620" max="15620" width="9.28515625" style="5" bestFit="1" customWidth="1"/>
    <col min="15621" max="15621" width="12.7109375" style="5" customWidth="1"/>
    <col min="15622" max="15622" width="14" style="5" customWidth="1"/>
    <col min="15623" max="15629" width="9.140625" style="5"/>
    <col min="15630" max="15630" width="12.7109375" style="5" customWidth="1"/>
    <col min="15631" max="15868" width="9.140625" style="5"/>
    <col min="15869" max="15869" width="44.5703125" style="5" customWidth="1"/>
    <col min="15870" max="15871" width="10.5703125" style="5" customWidth="1"/>
    <col min="15872" max="15873" width="11" style="5" customWidth="1"/>
    <col min="15874" max="15874" width="9.85546875" style="5" bestFit="1" customWidth="1"/>
    <col min="15875" max="15875" width="11.28515625" style="5" bestFit="1" customWidth="1"/>
    <col min="15876" max="15876" width="9.28515625" style="5" bestFit="1" customWidth="1"/>
    <col min="15877" max="15877" width="12.7109375" style="5" customWidth="1"/>
    <col min="15878" max="15878" width="14" style="5" customWidth="1"/>
    <col min="15879" max="15885" width="9.140625" style="5"/>
    <col min="15886" max="15886" width="12.7109375" style="5" customWidth="1"/>
    <col min="15887" max="16124" width="9.140625" style="5"/>
    <col min="16125" max="16125" width="44.5703125" style="5" customWidth="1"/>
    <col min="16126" max="16127" width="10.5703125" style="5" customWidth="1"/>
    <col min="16128" max="16129" width="11" style="5" customWidth="1"/>
    <col min="16130" max="16130" width="9.85546875" style="5" bestFit="1" customWidth="1"/>
    <col min="16131" max="16131" width="11.28515625" style="5" bestFit="1" customWidth="1"/>
    <col min="16132" max="16132" width="9.28515625" style="5" bestFit="1" customWidth="1"/>
    <col min="16133" max="16133" width="12.7109375" style="5" customWidth="1"/>
    <col min="16134" max="16134" width="14" style="5" customWidth="1"/>
    <col min="16135" max="16141" width="9.140625" style="5"/>
    <col min="16142" max="16142" width="12.7109375" style="5" customWidth="1"/>
    <col min="16143" max="16384" width="9.140625" style="5"/>
  </cols>
  <sheetData>
    <row r="1" spans="1:10" x14ac:dyDescent="0.2">
      <c r="A1" s="5" t="s">
        <v>39</v>
      </c>
    </row>
    <row r="2" spans="1:10" s="8" customFormat="1" ht="18.75" x14ac:dyDescent="0.3">
      <c r="A2" s="40" t="s">
        <v>316</v>
      </c>
      <c r="B2" s="7"/>
      <c r="D2" s="47"/>
    </row>
    <row r="3" spans="1:10" s="8" customFormat="1" ht="18.75" x14ac:dyDescent="0.3">
      <c r="A3" s="13"/>
      <c r="B3" s="7"/>
      <c r="D3" s="47"/>
    </row>
    <row r="4" spans="1:10" ht="38.25" x14ac:dyDescent="0.2">
      <c r="A4" s="146" t="s">
        <v>40</v>
      </c>
      <c r="B4" s="86" t="s">
        <v>339</v>
      </c>
      <c r="C4" s="86" t="s">
        <v>340</v>
      </c>
      <c r="D4" s="87" t="s">
        <v>147</v>
      </c>
    </row>
    <row r="5" spans="1:10" ht="25.5" x14ac:dyDescent="0.2">
      <c r="A5" s="147" t="s">
        <v>317</v>
      </c>
      <c r="B5" s="150">
        <v>340000</v>
      </c>
      <c r="C5" s="150">
        <v>340000</v>
      </c>
      <c r="D5" s="151">
        <v>4111</v>
      </c>
    </row>
    <row r="6" spans="1:10" x14ac:dyDescent="0.2">
      <c r="A6" s="147" t="s">
        <v>336</v>
      </c>
      <c r="B6" s="150">
        <v>335000</v>
      </c>
      <c r="C6" s="150">
        <v>335000</v>
      </c>
      <c r="D6" s="151">
        <v>4111</v>
      </c>
    </row>
    <row r="7" spans="1:10" ht="25.5" x14ac:dyDescent="0.2">
      <c r="A7" s="147" t="s">
        <v>34</v>
      </c>
      <c r="B7" s="150">
        <v>7815800</v>
      </c>
      <c r="C7" s="150">
        <v>7815800</v>
      </c>
      <c r="D7" s="151">
        <v>4112</v>
      </c>
    </row>
    <row r="8" spans="1:10" x14ac:dyDescent="0.2">
      <c r="A8" s="147" t="s">
        <v>181</v>
      </c>
      <c r="B8" s="150">
        <v>258622</v>
      </c>
      <c r="C8" s="150">
        <v>258622</v>
      </c>
      <c r="D8" s="151">
        <v>4116</v>
      </c>
      <c r="E8" s="11"/>
      <c r="F8" s="11"/>
      <c r="G8" s="11"/>
      <c r="H8" s="11"/>
      <c r="I8" s="11"/>
      <c r="J8" s="11"/>
    </row>
    <row r="9" spans="1:10" x14ac:dyDescent="0.2">
      <c r="A9" s="147" t="s">
        <v>36</v>
      </c>
      <c r="B9" s="150">
        <v>1875000</v>
      </c>
      <c r="C9" s="150">
        <v>1875000</v>
      </c>
      <c r="D9" s="151">
        <v>4116</v>
      </c>
      <c r="E9" s="11"/>
      <c r="F9" s="11"/>
      <c r="G9" s="11"/>
      <c r="H9" s="11"/>
      <c r="I9" s="11"/>
      <c r="J9" s="11"/>
    </row>
    <row r="10" spans="1:10" ht="25.5" x14ac:dyDescent="0.2">
      <c r="A10" s="147" t="s">
        <v>318</v>
      </c>
      <c r="B10" s="150">
        <v>16000</v>
      </c>
      <c r="C10" s="150">
        <v>16000</v>
      </c>
      <c r="D10" s="151">
        <v>4116</v>
      </c>
      <c r="E10" s="11"/>
      <c r="F10" s="11"/>
      <c r="G10" s="11"/>
      <c r="H10" s="11"/>
      <c r="I10" s="11"/>
      <c r="J10" s="11"/>
    </row>
    <row r="11" spans="1:10" ht="38.25" x14ac:dyDescent="0.2">
      <c r="A11" s="147" t="s">
        <v>37</v>
      </c>
      <c r="B11" s="150">
        <v>437956</v>
      </c>
      <c r="C11" s="150">
        <v>437956</v>
      </c>
      <c r="D11" s="151">
        <v>4116</v>
      </c>
      <c r="E11" s="11"/>
      <c r="F11" s="11"/>
      <c r="G11" s="11"/>
      <c r="H11" s="11"/>
      <c r="I11" s="11"/>
      <c r="J11" s="11"/>
    </row>
    <row r="12" spans="1:10" ht="15" customHeight="1" x14ac:dyDescent="0.2">
      <c r="A12" s="149" t="s">
        <v>320</v>
      </c>
      <c r="B12" s="150">
        <v>317490</v>
      </c>
      <c r="C12" s="150">
        <v>317490</v>
      </c>
      <c r="D12" s="151">
        <v>4116</v>
      </c>
      <c r="E12" s="11"/>
      <c r="F12" s="11"/>
      <c r="G12" s="11"/>
      <c r="H12" s="11"/>
      <c r="I12" s="11"/>
      <c r="J12" s="11"/>
    </row>
    <row r="13" spans="1:10" ht="25.5" x14ac:dyDescent="0.2">
      <c r="A13" s="149" t="s">
        <v>334</v>
      </c>
      <c r="B13" s="150">
        <v>134100</v>
      </c>
      <c r="C13" s="150">
        <v>134100</v>
      </c>
      <c r="D13" s="151">
        <v>4116</v>
      </c>
      <c r="E13" s="11"/>
      <c r="F13" s="11"/>
      <c r="G13" s="11"/>
      <c r="H13" s="11"/>
      <c r="I13" s="11"/>
      <c r="J13" s="11"/>
    </row>
    <row r="14" spans="1:10" x14ac:dyDescent="0.2">
      <c r="A14" s="149" t="s">
        <v>321</v>
      </c>
      <c r="B14" s="150">
        <v>226575</v>
      </c>
      <c r="C14" s="150">
        <v>226575</v>
      </c>
      <c r="D14" s="151">
        <v>4116</v>
      </c>
      <c r="E14" s="11"/>
      <c r="F14" s="11"/>
      <c r="G14" s="11"/>
      <c r="H14" s="11"/>
      <c r="I14" s="11"/>
      <c r="J14" s="11"/>
    </row>
    <row r="15" spans="1:10" x14ac:dyDescent="0.2">
      <c r="A15" s="147" t="s">
        <v>35</v>
      </c>
      <c r="B15" s="150">
        <v>48068</v>
      </c>
      <c r="C15" s="150">
        <v>48068</v>
      </c>
      <c r="D15" s="151">
        <v>4121</v>
      </c>
      <c r="E15" s="11"/>
      <c r="F15" s="11"/>
      <c r="G15" s="11"/>
      <c r="H15" s="11"/>
      <c r="I15" s="11"/>
      <c r="J15" s="11"/>
    </row>
    <row r="16" spans="1:10" ht="25.5" x14ac:dyDescent="0.2">
      <c r="A16" s="147" t="s">
        <v>146</v>
      </c>
      <c r="B16" s="150">
        <v>151800</v>
      </c>
      <c r="C16" s="150">
        <v>151800</v>
      </c>
      <c r="D16" s="151">
        <v>4122</v>
      </c>
      <c r="E16" s="11"/>
      <c r="F16" s="11"/>
      <c r="G16" s="11"/>
      <c r="H16" s="11"/>
      <c r="I16" s="11"/>
      <c r="J16" s="11"/>
    </row>
    <row r="17" spans="1:14" ht="25.5" x14ac:dyDescent="0.2">
      <c r="A17" s="147" t="s">
        <v>322</v>
      </c>
      <c r="B17" s="150">
        <v>25750</v>
      </c>
      <c r="C17" s="150">
        <v>25750</v>
      </c>
      <c r="D17" s="151">
        <v>4122</v>
      </c>
      <c r="E17" s="11"/>
      <c r="F17" s="205"/>
      <c r="G17" s="11"/>
      <c r="H17" s="11"/>
      <c r="I17" s="11"/>
      <c r="J17" s="11"/>
    </row>
    <row r="18" spans="1:14" ht="38.25" x14ac:dyDescent="0.2">
      <c r="A18" s="147" t="s">
        <v>323</v>
      </c>
      <c r="B18" s="150">
        <v>38726.5</v>
      </c>
      <c r="C18" s="150">
        <v>38726.5</v>
      </c>
      <c r="D18" s="151">
        <v>4122</v>
      </c>
      <c r="E18" s="11"/>
      <c r="F18" s="205"/>
      <c r="G18" s="11"/>
      <c r="H18" s="11"/>
      <c r="I18" s="11"/>
      <c r="J18" s="11"/>
    </row>
    <row r="19" spans="1:14" ht="25.5" x14ac:dyDescent="0.2">
      <c r="A19" s="147" t="s">
        <v>324</v>
      </c>
      <c r="B19" s="150">
        <v>50000</v>
      </c>
      <c r="C19" s="150">
        <v>50000</v>
      </c>
      <c r="D19" s="151">
        <v>4122</v>
      </c>
      <c r="E19" s="11"/>
      <c r="F19" s="11"/>
      <c r="G19" s="11"/>
      <c r="H19" s="11"/>
      <c r="I19" s="11"/>
      <c r="J19" s="11"/>
    </row>
    <row r="20" spans="1:14" ht="25.5" x14ac:dyDescent="0.2">
      <c r="A20" s="147" t="s">
        <v>325</v>
      </c>
      <c r="B20" s="150">
        <v>400000</v>
      </c>
      <c r="C20" s="150">
        <v>400000</v>
      </c>
      <c r="D20" s="151">
        <v>4122</v>
      </c>
      <c r="E20" s="11"/>
      <c r="F20" s="11"/>
      <c r="G20" s="11"/>
      <c r="H20" s="11"/>
      <c r="I20" s="11"/>
      <c r="J20" s="11"/>
    </row>
    <row r="21" spans="1:14" ht="25.5" x14ac:dyDescent="0.2">
      <c r="A21" s="148" t="s">
        <v>326</v>
      </c>
      <c r="B21" s="150">
        <v>3535080</v>
      </c>
      <c r="C21" s="150">
        <v>3535080</v>
      </c>
      <c r="D21" s="151">
        <v>4216</v>
      </c>
      <c r="E21" s="11"/>
      <c r="F21" s="49"/>
      <c r="G21" s="50"/>
      <c r="H21" s="50"/>
      <c r="I21" s="46"/>
      <c r="J21" s="11"/>
    </row>
    <row r="22" spans="1:14" x14ac:dyDescent="0.2">
      <c r="A22" s="148" t="s">
        <v>180</v>
      </c>
      <c r="B22" s="150">
        <v>2541822.27</v>
      </c>
      <c r="C22" s="150">
        <v>2541822.27</v>
      </c>
      <c r="D22" s="151">
        <v>4216</v>
      </c>
      <c r="E22" s="11"/>
      <c r="F22" s="49"/>
      <c r="G22" s="50"/>
      <c r="H22" s="50"/>
      <c r="I22" s="46"/>
      <c r="J22" s="11"/>
    </row>
    <row r="23" spans="1:14" x14ac:dyDescent="0.2">
      <c r="A23" s="148" t="s">
        <v>319</v>
      </c>
      <c r="B23" s="150">
        <v>187332.2</v>
      </c>
      <c r="C23" s="150">
        <v>187332.2</v>
      </c>
      <c r="D23" s="151">
        <v>4216</v>
      </c>
      <c r="E23" s="11"/>
      <c r="F23" s="49"/>
      <c r="G23" s="50"/>
      <c r="H23" s="50"/>
      <c r="I23" s="46"/>
      <c r="J23" s="11"/>
    </row>
    <row r="24" spans="1:14" x14ac:dyDescent="0.2">
      <c r="A24" s="148" t="s">
        <v>327</v>
      </c>
      <c r="B24" s="150">
        <v>209300</v>
      </c>
      <c r="C24" s="150">
        <v>209300</v>
      </c>
      <c r="D24" s="151">
        <v>4222</v>
      </c>
      <c r="E24" s="11"/>
      <c r="F24" s="11"/>
      <c r="G24" s="11"/>
      <c r="H24" s="11"/>
      <c r="I24" s="11"/>
      <c r="J24" s="11"/>
    </row>
    <row r="25" spans="1:14" ht="25.5" x14ac:dyDescent="0.2">
      <c r="A25" s="148" t="s">
        <v>328</v>
      </c>
      <c r="B25" s="150">
        <v>181878</v>
      </c>
      <c r="C25" s="150">
        <v>181878</v>
      </c>
      <c r="D25" s="154" t="s">
        <v>331</v>
      </c>
      <c r="E25" s="11"/>
      <c r="F25" s="11"/>
      <c r="G25" s="11"/>
      <c r="H25" s="11"/>
      <c r="I25" s="11"/>
      <c r="J25" s="11"/>
    </row>
    <row r="26" spans="1:14" ht="25.5" x14ac:dyDescent="0.2">
      <c r="A26" s="148" t="s">
        <v>329</v>
      </c>
      <c r="B26" s="150">
        <v>4248384.3</v>
      </c>
      <c r="C26" s="150">
        <v>4248384.3</v>
      </c>
      <c r="D26" s="154" t="s">
        <v>332</v>
      </c>
      <c r="E26" s="11"/>
      <c r="F26" s="11"/>
      <c r="G26" s="11"/>
      <c r="H26" s="11"/>
      <c r="I26" s="11"/>
      <c r="J26" s="11"/>
    </row>
    <row r="27" spans="1:14" ht="25.5" x14ac:dyDescent="0.2">
      <c r="A27" s="148" t="s">
        <v>330</v>
      </c>
      <c r="B27" s="150">
        <v>1457713.9</v>
      </c>
      <c r="C27" s="150">
        <v>1457713.9</v>
      </c>
      <c r="D27" s="154" t="s">
        <v>333</v>
      </c>
      <c r="E27" s="11"/>
      <c r="F27" s="11"/>
      <c r="G27" s="11"/>
      <c r="H27" s="11"/>
      <c r="I27" s="11"/>
      <c r="J27" s="11"/>
    </row>
    <row r="28" spans="1:14" x14ac:dyDescent="0.2">
      <c r="A28" s="155" t="s">
        <v>38</v>
      </c>
      <c r="B28" s="152">
        <f>SUM(B5:B27)</f>
        <v>24832398.169999998</v>
      </c>
      <c r="C28" s="152">
        <f>SUM(C5:C27)</f>
        <v>24832398.169999998</v>
      </c>
      <c r="D28" s="153"/>
      <c r="E28" s="10"/>
      <c r="F28" s="49"/>
      <c r="G28" s="50"/>
      <c r="H28" s="50"/>
      <c r="I28" s="46"/>
      <c r="J28" s="9"/>
      <c r="N28" s="11"/>
    </row>
    <row r="29" spans="1:14" x14ac:dyDescent="0.2">
      <c r="A29" s="118"/>
      <c r="B29" s="119"/>
      <c r="C29" s="119"/>
      <c r="D29" s="120"/>
      <c r="E29" s="10"/>
      <c r="F29" s="9"/>
      <c r="G29" s="9"/>
      <c r="H29" s="9"/>
      <c r="I29" s="9"/>
      <c r="J29" s="9"/>
      <c r="N29" s="11"/>
    </row>
    <row r="30" spans="1:14" x14ac:dyDescent="0.2">
      <c r="N30" s="11"/>
    </row>
    <row r="31" spans="1:14" x14ac:dyDescent="0.2">
      <c r="A31" s="203" t="s">
        <v>335</v>
      </c>
      <c r="B31" s="203"/>
      <c r="C31" s="204"/>
      <c r="N31" s="11"/>
    </row>
    <row r="32" spans="1:14" ht="25.5" x14ac:dyDescent="0.2">
      <c r="A32" s="58" t="s">
        <v>41</v>
      </c>
      <c r="B32" s="86" t="s">
        <v>42</v>
      </c>
      <c r="C32" s="86" t="s">
        <v>43</v>
      </c>
      <c r="D32" s="87" t="s">
        <v>44</v>
      </c>
    </row>
    <row r="33" spans="1:8" x14ac:dyDescent="0.2">
      <c r="A33" s="147" t="s">
        <v>336</v>
      </c>
      <c r="B33" s="88">
        <v>335000</v>
      </c>
      <c r="C33" s="88">
        <v>247540.97</v>
      </c>
      <c r="D33" s="88">
        <f>SUM(B33-C33)</f>
        <v>87459.03</v>
      </c>
    </row>
    <row r="34" spans="1:8" ht="25.5" x14ac:dyDescent="0.2">
      <c r="A34" s="147" t="s">
        <v>317</v>
      </c>
      <c r="B34" s="88">
        <v>340000</v>
      </c>
      <c r="C34" s="88">
        <v>233802.62</v>
      </c>
      <c r="D34" s="88">
        <f>SUM(B34-C34)</f>
        <v>106197.38</v>
      </c>
    </row>
    <row r="35" spans="1:8" x14ac:dyDescent="0.2">
      <c r="A35" s="147"/>
      <c r="B35" s="156">
        <f>SUM(B33:B34)</f>
        <v>675000</v>
      </c>
      <c r="C35" s="156">
        <f>SUM(C33:C34)</f>
        <v>481343.58999999997</v>
      </c>
      <c r="D35" s="156">
        <f>SUM(D33:D34)</f>
        <v>193656.41</v>
      </c>
    </row>
    <row r="36" spans="1:8" x14ac:dyDescent="0.2">
      <c r="A36" s="157"/>
      <c r="B36" s="89"/>
      <c r="C36" s="89"/>
      <c r="D36" s="89"/>
    </row>
    <row r="37" spans="1:8" x14ac:dyDescent="0.2">
      <c r="A37" s="5" t="s">
        <v>337</v>
      </c>
      <c r="B37" s="12"/>
      <c r="C37" s="12"/>
      <c r="D37" s="48"/>
    </row>
    <row r="38" spans="1:8" x14ac:dyDescent="0.2">
      <c r="A38" s="5" t="s">
        <v>338</v>
      </c>
      <c r="B38" s="5"/>
    </row>
    <row r="39" spans="1:8" x14ac:dyDescent="0.2">
      <c r="B39" s="5"/>
    </row>
    <row r="42" spans="1:8" s="161" customFormat="1" x14ac:dyDescent="0.25">
      <c r="A42" s="204"/>
      <c r="B42" s="204"/>
      <c r="C42" s="158"/>
      <c r="D42" s="159"/>
      <c r="E42" s="160"/>
      <c r="F42" s="160"/>
      <c r="G42" s="160"/>
      <c r="H42" s="160"/>
    </row>
  </sheetData>
  <mergeCells count="3">
    <mergeCell ref="A31:C31"/>
    <mergeCell ref="A42:B42"/>
    <mergeCell ref="F17:F18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8"/>
  <sheetViews>
    <sheetView zoomScaleNormal="100" workbookViewId="0"/>
  </sheetViews>
  <sheetFormatPr defaultRowHeight="15" x14ac:dyDescent="0.25"/>
  <cols>
    <col min="1" max="1" width="4.85546875" style="54" customWidth="1"/>
    <col min="2" max="2" width="13.7109375" style="54" customWidth="1"/>
    <col min="3" max="3" width="22" style="54" customWidth="1"/>
    <col min="4" max="4" width="14.5703125" style="54" customWidth="1"/>
    <col min="5" max="5" width="11.28515625" style="54" customWidth="1"/>
    <col min="6" max="6" width="9.140625" style="54" customWidth="1"/>
    <col min="7" max="7" width="8.42578125" style="54" customWidth="1"/>
    <col min="8" max="8" width="10.140625" style="54" customWidth="1"/>
    <col min="9" max="9" width="10.5703125" style="54" customWidth="1"/>
    <col min="10" max="10" width="8.85546875" style="54" customWidth="1"/>
    <col min="11" max="11" width="8.7109375" style="54" customWidth="1"/>
    <col min="12" max="12" width="12.28515625" style="54" customWidth="1"/>
    <col min="13" max="256" width="9.140625" style="54"/>
    <col min="257" max="257" width="4.85546875" style="54" customWidth="1"/>
    <col min="258" max="258" width="17.140625" style="54" customWidth="1"/>
    <col min="259" max="259" width="25.42578125" style="54" customWidth="1"/>
    <col min="260" max="260" width="13" style="54" customWidth="1"/>
    <col min="261" max="261" width="12.28515625" style="54" customWidth="1"/>
    <col min="262" max="268" width="10" style="54" customWidth="1"/>
    <col min="269" max="512" width="9.140625" style="54"/>
    <col min="513" max="513" width="4.85546875" style="54" customWidth="1"/>
    <col min="514" max="514" width="17.140625" style="54" customWidth="1"/>
    <col min="515" max="515" width="25.42578125" style="54" customWidth="1"/>
    <col min="516" max="516" width="13" style="54" customWidth="1"/>
    <col min="517" max="517" width="12.28515625" style="54" customWidth="1"/>
    <col min="518" max="524" width="10" style="54" customWidth="1"/>
    <col min="525" max="768" width="9.140625" style="54"/>
    <col min="769" max="769" width="4.85546875" style="54" customWidth="1"/>
    <col min="770" max="770" width="17.140625" style="54" customWidth="1"/>
    <col min="771" max="771" width="25.42578125" style="54" customWidth="1"/>
    <col min="772" max="772" width="13" style="54" customWidth="1"/>
    <col min="773" max="773" width="12.28515625" style="54" customWidth="1"/>
    <col min="774" max="780" width="10" style="54" customWidth="1"/>
    <col min="781" max="1024" width="9.140625" style="54"/>
    <col min="1025" max="1025" width="4.85546875" style="54" customWidth="1"/>
    <col min="1026" max="1026" width="17.140625" style="54" customWidth="1"/>
    <col min="1027" max="1027" width="25.42578125" style="54" customWidth="1"/>
    <col min="1028" max="1028" width="13" style="54" customWidth="1"/>
    <col min="1029" max="1029" width="12.28515625" style="54" customWidth="1"/>
    <col min="1030" max="1036" width="10" style="54" customWidth="1"/>
    <col min="1037" max="1280" width="9.140625" style="54"/>
    <col min="1281" max="1281" width="4.85546875" style="54" customWidth="1"/>
    <col min="1282" max="1282" width="17.140625" style="54" customWidth="1"/>
    <col min="1283" max="1283" width="25.42578125" style="54" customWidth="1"/>
    <col min="1284" max="1284" width="13" style="54" customWidth="1"/>
    <col min="1285" max="1285" width="12.28515625" style="54" customWidth="1"/>
    <col min="1286" max="1292" width="10" style="54" customWidth="1"/>
    <col min="1293" max="1536" width="9.140625" style="54"/>
    <col min="1537" max="1537" width="4.85546875" style="54" customWidth="1"/>
    <col min="1538" max="1538" width="17.140625" style="54" customWidth="1"/>
    <col min="1539" max="1539" width="25.42578125" style="54" customWidth="1"/>
    <col min="1540" max="1540" width="13" style="54" customWidth="1"/>
    <col min="1541" max="1541" width="12.28515625" style="54" customWidth="1"/>
    <col min="1542" max="1548" width="10" style="54" customWidth="1"/>
    <col min="1549" max="1792" width="9.140625" style="54"/>
    <col min="1793" max="1793" width="4.85546875" style="54" customWidth="1"/>
    <col min="1794" max="1794" width="17.140625" style="54" customWidth="1"/>
    <col min="1795" max="1795" width="25.42578125" style="54" customWidth="1"/>
    <col min="1796" max="1796" width="13" style="54" customWidth="1"/>
    <col min="1797" max="1797" width="12.28515625" style="54" customWidth="1"/>
    <col min="1798" max="1804" width="10" style="54" customWidth="1"/>
    <col min="1805" max="2048" width="9.140625" style="54"/>
    <col min="2049" max="2049" width="4.85546875" style="54" customWidth="1"/>
    <col min="2050" max="2050" width="17.140625" style="54" customWidth="1"/>
    <col min="2051" max="2051" width="25.42578125" style="54" customWidth="1"/>
    <col min="2052" max="2052" width="13" style="54" customWidth="1"/>
    <col min="2053" max="2053" width="12.28515625" style="54" customWidth="1"/>
    <col min="2054" max="2060" width="10" style="54" customWidth="1"/>
    <col min="2061" max="2304" width="9.140625" style="54"/>
    <col min="2305" max="2305" width="4.85546875" style="54" customWidth="1"/>
    <col min="2306" max="2306" width="17.140625" style="54" customWidth="1"/>
    <col min="2307" max="2307" width="25.42578125" style="54" customWidth="1"/>
    <col min="2308" max="2308" width="13" style="54" customWidth="1"/>
    <col min="2309" max="2309" width="12.28515625" style="54" customWidth="1"/>
    <col min="2310" max="2316" width="10" style="54" customWidth="1"/>
    <col min="2317" max="2560" width="9.140625" style="54"/>
    <col min="2561" max="2561" width="4.85546875" style="54" customWidth="1"/>
    <col min="2562" max="2562" width="17.140625" style="54" customWidth="1"/>
    <col min="2563" max="2563" width="25.42578125" style="54" customWidth="1"/>
    <col min="2564" max="2564" width="13" style="54" customWidth="1"/>
    <col min="2565" max="2565" width="12.28515625" style="54" customWidth="1"/>
    <col min="2566" max="2572" width="10" style="54" customWidth="1"/>
    <col min="2573" max="2816" width="9.140625" style="54"/>
    <col min="2817" max="2817" width="4.85546875" style="54" customWidth="1"/>
    <col min="2818" max="2818" width="17.140625" style="54" customWidth="1"/>
    <col min="2819" max="2819" width="25.42578125" style="54" customWidth="1"/>
    <col min="2820" max="2820" width="13" style="54" customWidth="1"/>
    <col min="2821" max="2821" width="12.28515625" style="54" customWidth="1"/>
    <col min="2822" max="2828" width="10" style="54" customWidth="1"/>
    <col min="2829" max="3072" width="9.140625" style="54"/>
    <col min="3073" max="3073" width="4.85546875" style="54" customWidth="1"/>
    <col min="3074" max="3074" width="17.140625" style="54" customWidth="1"/>
    <col min="3075" max="3075" width="25.42578125" style="54" customWidth="1"/>
    <col min="3076" max="3076" width="13" style="54" customWidth="1"/>
    <col min="3077" max="3077" width="12.28515625" style="54" customWidth="1"/>
    <col min="3078" max="3084" width="10" style="54" customWidth="1"/>
    <col min="3085" max="3328" width="9.140625" style="54"/>
    <col min="3329" max="3329" width="4.85546875" style="54" customWidth="1"/>
    <col min="3330" max="3330" width="17.140625" style="54" customWidth="1"/>
    <col min="3331" max="3331" width="25.42578125" style="54" customWidth="1"/>
    <col min="3332" max="3332" width="13" style="54" customWidth="1"/>
    <col min="3333" max="3333" width="12.28515625" style="54" customWidth="1"/>
    <col min="3334" max="3340" width="10" style="54" customWidth="1"/>
    <col min="3341" max="3584" width="9.140625" style="54"/>
    <col min="3585" max="3585" width="4.85546875" style="54" customWidth="1"/>
    <col min="3586" max="3586" width="17.140625" style="54" customWidth="1"/>
    <col min="3587" max="3587" width="25.42578125" style="54" customWidth="1"/>
    <col min="3588" max="3588" width="13" style="54" customWidth="1"/>
    <col min="3589" max="3589" width="12.28515625" style="54" customWidth="1"/>
    <col min="3590" max="3596" width="10" style="54" customWidth="1"/>
    <col min="3597" max="3840" width="9.140625" style="54"/>
    <col min="3841" max="3841" width="4.85546875" style="54" customWidth="1"/>
    <col min="3842" max="3842" width="17.140625" style="54" customWidth="1"/>
    <col min="3843" max="3843" width="25.42578125" style="54" customWidth="1"/>
    <col min="3844" max="3844" width="13" style="54" customWidth="1"/>
    <col min="3845" max="3845" width="12.28515625" style="54" customWidth="1"/>
    <col min="3846" max="3852" width="10" style="54" customWidth="1"/>
    <col min="3853" max="4096" width="9.140625" style="54"/>
    <col min="4097" max="4097" width="4.85546875" style="54" customWidth="1"/>
    <col min="4098" max="4098" width="17.140625" style="54" customWidth="1"/>
    <col min="4099" max="4099" width="25.42578125" style="54" customWidth="1"/>
    <col min="4100" max="4100" width="13" style="54" customWidth="1"/>
    <col min="4101" max="4101" width="12.28515625" style="54" customWidth="1"/>
    <col min="4102" max="4108" width="10" style="54" customWidth="1"/>
    <col min="4109" max="4352" width="9.140625" style="54"/>
    <col min="4353" max="4353" width="4.85546875" style="54" customWidth="1"/>
    <col min="4354" max="4354" width="17.140625" style="54" customWidth="1"/>
    <col min="4355" max="4355" width="25.42578125" style="54" customWidth="1"/>
    <col min="4356" max="4356" width="13" style="54" customWidth="1"/>
    <col min="4357" max="4357" width="12.28515625" style="54" customWidth="1"/>
    <col min="4358" max="4364" width="10" style="54" customWidth="1"/>
    <col min="4365" max="4608" width="9.140625" style="54"/>
    <col min="4609" max="4609" width="4.85546875" style="54" customWidth="1"/>
    <col min="4610" max="4610" width="17.140625" style="54" customWidth="1"/>
    <col min="4611" max="4611" width="25.42578125" style="54" customWidth="1"/>
    <col min="4612" max="4612" width="13" style="54" customWidth="1"/>
    <col min="4613" max="4613" width="12.28515625" style="54" customWidth="1"/>
    <col min="4614" max="4620" width="10" style="54" customWidth="1"/>
    <col min="4621" max="4864" width="9.140625" style="54"/>
    <col min="4865" max="4865" width="4.85546875" style="54" customWidth="1"/>
    <col min="4866" max="4866" width="17.140625" style="54" customWidth="1"/>
    <col min="4867" max="4867" width="25.42578125" style="54" customWidth="1"/>
    <col min="4868" max="4868" width="13" style="54" customWidth="1"/>
    <col min="4869" max="4869" width="12.28515625" style="54" customWidth="1"/>
    <col min="4870" max="4876" width="10" style="54" customWidth="1"/>
    <col min="4877" max="5120" width="9.140625" style="54"/>
    <col min="5121" max="5121" width="4.85546875" style="54" customWidth="1"/>
    <col min="5122" max="5122" width="17.140625" style="54" customWidth="1"/>
    <col min="5123" max="5123" width="25.42578125" style="54" customWidth="1"/>
    <col min="5124" max="5124" width="13" style="54" customWidth="1"/>
    <col min="5125" max="5125" width="12.28515625" style="54" customWidth="1"/>
    <col min="5126" max="5132" width="10" style="54" customWidth="1"/>
    <col min="5133" max="5376" width="9.140625" style="54"/>
    <col min="5377" max="5377" width="4.85546875" style="54" customWidth="1"/>
    <col min="5378" max="5378" width="17.140625" style="54" customWidth="1"/>
    <col min="5379" max="5379" width="25.42578125" style="54" customWidth="1"/>
    <col min="5380" max="5380" width="13" style="54" customWidth="1"/>
    <col min="5381" max="5381" width="12.28515625" style="54" customWidth="1"/>
    <col min="5382" max="5388" width="10" style="54" customWidth="1"/>
    <col min="5389" max="5632" width="9.140625" style="54"/>
    <col min="5633" max="5633" width="4.85546875" style="54" customWidth="1"/>
    <col min="5634" max="5634" width="17.140625" style="54" customWidth="1"/>
    <col min="5635" max="5635" width="25.42578125" style="54" customWidth="1"/>
    <col min="5636" max="5636" width="13" style="54" customWidth="1"/>
    <col min="5637" max="5637" width="12.28515625" style="54" customWidth="1"/>
    <col min="5638" max="5644" width="10" style="54" customWidth="1"/>
    <col min="5645" max="5888" width="9.140625" style="54"/>
    <col min="5889" max="5889" width="4.85546875" style="54" customWidth="1"/>
    <col min="5890" max="5890" width="17.140625" style="54" customWidth="1"/>
    <col min="5891" max="5891" width="25.42578125" style="54" customWidth="1"/>
    <col min="5892" max="5892" width="13" style="54" customWidth="1"/>
    <col min="5893" max="5893" width="12.28515625" style="54" customWidth="1"/>
    <col min="5894" max="5900" width="10" style="54" customWidth="1"/>
    <col min="5901" max="6144" width="9.140625" style="54"/>
    <col min="6145" max="6145" width="4.85546875" style="54" customWidth="1"/>
    <col min="6146" max="6146" width="17.140625" style="54" customWidth="1"/>
    <col min="6147" max="6147" width="25.42578125" style="54" customWidth="1"/>
    <col min="6148" max="6148" width="13" style="54" customWidth="1"/>
    <col min="6149" max="6149" width="12.28515625" style="54" customWidth="1"/>
    <col min="6150" max="6156" width="10" style="54" customWidth="1"/>
    <col min="6157" max="6400" width="9.140625" style="54"/>
    <col min="6401" max="6401" width="4.85546875" style="54" customWidth="1"/>
    <col min="6402" max="6402" width="17.140625" style="54" customWidth="1"/>
    <col min="6403" max="6403" width="25.42578125" style="54" customWidth="1"/>
    <col min="6404" max="6404" width="13" style="54" customWidth="1"/>
    <col min="6405" max="6405" width="12.28515625" style="54" customWidth="1"/>
    <col min="6406" max="6412" width="10" style="54" customWidth="1"/>
    <col min="6413" max="6656" width="9.140625" style="54"/>
    <col min="6657" max="6657" width="4.85546875" style="54" customWidth="1"/>
    <col min="6658" max="6658" width="17.140625" style="54" customWidth="1"/>
    <col min="6659" max="6659" width="25.42578125" style="54" customWidth="1"/>
    <col min="6660" max="6660" width="13" style="54" customWidth="1"/>
    <col min="6661" max="6661" width="12.28515625" style="54" customWidth="1"/>
    <col min="6662" max="6668" width="10" style="54" customWidth="1"/>
    <col min="6669" max="6912" width="9.140625" style="54"/>
    <col min="6913" max="6913" width="4.85546875" style="54" customWidth="1"/>
    <col min="6914" max="6914" width="17.140625" style="54" customWidth="1"/>
    <col min="6915" max="6915" width="25.42578125" style="54" customWidth="1"/>
    <col min="6916" max="6916" width="13" style="54" customWidth="1"/>
    <col min="6917" max="6917" width="12.28515625" style="54" customWidth="1"/>
    <col min="6918" max="6924" width="10" style="54" customWidth="1"/>
    <col min="6925" max="7168" width="9.140625" style="54"/>
    <col min="7169" max="7169" width="4.85546875" style="54" customWidth="1"/>
    <col min="7170" max="7170" width="17.140625" style="54" customWidth="1"/>
    <col min="7171" max="7171" width="25.42578125" style="54" customWidth="1"/>
    <col min="7172" max="7172" width="13" style="54" customWidth="1"/>
    <col min="7173" max="7173" width="12.28515625" style="54" customWidth="1"/>
    <col min="7174" max="7180" width="10" style="54" customWidth="1"/>
    <col min="7181" max="7424" width="9.140625" style="54"/>
    <col min="7425" max="7425" width="4.85546875" style="54" customWidth="1"/>
    <col min="7426" max="7426" width="17.140625" style="54" customWidth="1"/>
    <col min="7427" max="7427" width="25.42578125" style="54" customWidth="1"/>
    <col min="7428" max="7428" width="13" style="54" customWidth="1"/>
    <col min="7429" max="7429" width="12.28515625" style="54" customWidth="1"/>
    <col min="7430" max="7436" width="10" style="54" customWidth="1"/>
    <col min="7437" max="7680" width="9.140625" style="54"/>
    <col min="7681" max="7681" width="4.85546875" style="54" customWidth="1"/>
    <col min="7682" max="7682" width="17.140625" style="54" customWidth="1"/>
    <col min="7683" max="7683" width="25.42578125" style="54" customWidth="1"/>
    <col min="7684" max="7684" width="13" style="54" customWidth="1"/>
    <col min="7685" max="7685" width="12.28515625" style="54" customWidth="1"/>
    <col min="7686" max="7692" width="10" style="54" customWidth="1"/>
    <col min="7693" max="7936" width="9.140625" style="54"/>
    <col min="7937" max="7937" width="4.85546875" style="54" customWidth="1"/>
    <col min="7938" max="7938" width="17.140625" style="54" customWidth="1"/>
    <col min="7939" max="7939" width="25.42578125" style="54" customWidth="1"/>
    <col min="7940" max="7940" width="13" style="54" customWidth="1"/>
    <col min="7941" max="7941" width="12.28515625" style="54" customWidth="1"/>
    <col min="7942" max="7948" width="10" style="54" customWidth="1"/>
    <col min="7949" max="8192" width="9.140625" style="54"/>
    <col min="8193" max="8193" width="4.85546875" style="54" customWidth="1"/>
    <col min="8194" max="8194" width="17.140625" style="54" customWidth="1"/>
    <col min="8195" max="8195" width="25.42578125" style="54" customWidth="1"/>
    <col min="8196" max="8196" width="13" style="54" customWidth="1"/>
    <col min="8197" max="8197" width="12.28515625" style="54" customWidth="1"/>
    <col min="8198" max="8204" width="10" style="54" customWidth="1"/>
    <col min="8205" max="8448" width="9.140625" style="54"/>
    <col min="8449" max="8449" width="4.85546875" style="54" customWidth="1"/>
    <col min="8450" max="8450" width="17.140625" style="54" customWidth="1"/>
    <col min="8451" max="8451" width="25.42578125" style="54" customWidth="1"/>
    <col min="8452" max="8452" width="13" style="54" customWidth="1"/>
    <col min="8453" max="8453" width="12.28515625" style="54" customWidth="1"/>
    <col min="8454" max="8460" width="10" style="54" customWidth="1"/>
    <col min="8461" max="8704" width="9.140625" style="54"/>
    <col min="8705" max="8705" width="4.85546875" style="54" customWidth="1"/>
    <col min="8706" max="8706" width="17.140625" style="54" customWidth="1"/>
    <col min="8707" max="8707" width="25.42578125" style="54" customWidth="1"/>
    <col min="8708" max="8708" width="13" style="54" customWidth="1"/>
    <col min="8709" max="8709" width="12.28515625" style="54" customWidth="1"/>
    <col min="8710" max="8716" width="10" style="54" customWidth="1"/>
    <col min="8717" max="8960" width="9.140625" style="54"/>
    <col min="8961" max="8961" width="4.85546875" style="54" customWidth="1"/>
    <col min="8962" max="8962" width="17.140625" style="54" customWidth="1"/>
    <col min="8963" max="8963" width="25.42578125" style="54" customWidth="1"/>
    <col min="8964" max="8964" width="13" style="54" customWidth="1"/>
    <col min="8965" max="8965" width="12.28515625" style="54" customWidth="1"/>
    <col min="8966" max="8972" width="10" style="54" customWidth="1"/>
    <col min="8973" max="9216" width="9.140625" style="54"/>
    <col min="9217" max="9217" width="4.85546875" style="54" customWidth="1"/>
    <col min="9218" max="9218" width="17.140625" style="54" customWidth="1"/>
    <col min="9219" max="9219" width="25.42578125" style="54" customWidth="1"/>
    <col min="9220" max="9220" width="13" style="54" customWidth="1"/>
    <col min="9221" max="9221" width="12.28515625" style="54" customWidth="1"/>
    <col min="9222" max="9228" width="10" style="54" customWidth="1"/>
    <col min="9229" max="9472" width="9.140625" style="54"/>
    <col min="9473" max="9473" width="4.85546875" style="54" customWidth="1"/>
    <col min="9474" max="9474" width="17.140625" style="54" customWidth="1"/>
    <col min="9475" max="9475" width="25.42578125" style="54" customWidth="1"/>
    <col min="9476" max="9476" width="13" style="54" customWidth="1"/>
    <col min="9477" max="9477" width="12.28515625" style="54" customWidth="1"/>
    <col min="9478" max="9484" width="10" style="54" customWidth="1"/>
    <col min="9485" max="9728" width="9.140625" style="54"/>
    <col min="9729" max="9729" width="4.85546875" style="54" customWidth="1"/>
    <col min="9730" max="9730" width="17.140625" style="54" customWidth="1"/>
    <col min="9731" max="9731" width="25.42578125" style="54" customWidth="1"/>
    <col min="9732" max="9732" width="13" style="54" customWidth="1"/>
    <col min="9733" max="9733" width="12.28515625" style="54" customWidth="1"/>
    <col min="9734" max="9740" width="10" style="54" customWidth="1"/>
    <col min="9741" max="9984" width="9.140625" style="54"/>
    <col min="9985" max="9985" width="4.85546875" style="54" customWidth="1"/>
    <col min="9986" max="9986" width="17.140625" style="54" customWidth="1"/>
    <col min="9987" max="9987" width="25.42578125" style="54" customWidth="1"/>
    <col min="9988" max="9988" width="13" style="54" customWidth="1"/>
    <col min="9989" max="9989" width="12.28515625" style="54" customWidth="1"/>
    <col min="9990" max="9996" width="10" style="54" customWidth="1"/>
    <col min="9997" max="10240" width="9.140625" style="54"/>
    <col min="10241" max="10241" width="4.85546875" style="54" customWidth="1"/>
    <col min="10242" max="10242" width="17.140625" style="54" customWidth="1"/>
    <col min="10243" max="10243" width="25.42578125" style="54" customWidth="1"/>
    <col min="10244" max="10244" width="13" style="54" customWidth="1"/>
    <col min="10245" max="10245" width="12.28515625" style="54" customWidth="1"/>
    <col min="10246" max="10252" width="10" style="54" customWidth="1"/>
    <col min="10253" max="10496" width="9.140625" style="54"/>
    <col min="10497" max="10497" width="4.85546875" style="54" customWidth="1"/>
    <col min="10498" max="10498" width="17.140625" style="54" customWidth="1"/>
    <col min="10499" max="10499" width="25.42578125" style="54" customWidth="1"/>
    <col min="10500" max="10500" width="13" style="54" customWidth="1"/>
    <col min="10501" max="10501" width="12.28515625" style="54" customWidth="1"/>
    <col min="10502" max="10508" width="10" style="54" customWidth="1"/>
    <col min="10509" max="10752" width="9.140625" style="54"/>
    <col min="10753" max="10753" width="4.85546875" style="54" customWidth="1"/>
    <col min="10754" max="10754" width="17.140625" style="54" customWidth="1"/>
    <col min="10755" max="10755" width="25.42578125" style="54" customWidth="1"/>
    <col min="10756" max="10756" width="13" style="54" customWidth="1"/>
    <col min="10757" max="10757" width="12.28515625" style="54" customWidth="1"/>
    <col min="10758" max="10764" width="10" style="54" customWidth="1"/>
    <col min="10765" max="11008" width="9.140625" style="54"/>
    <col min="11009" max="11009" width="4.85546875" style="54" customWidth="1"/>
    <col min="11010" max="11010" width="17.140625" style="54" customWidth="1"/>
    <col min="11011" max="11011" width="25.42578125" style="54" customWidth="1"/>
    <col min="11012" max="11012" width="13" style="54" customWidth="1"/>
    <col min="11013" max="11013" width="12.28515625" style="54" customWidth="1"/>
    <col min="11014" max="11020" width="10" style="54" customWidth="1"/>
    <col min="11021" max="11264" width="9.140625" style="54"/>
    <col min="11265" max="11265" width="4.85546875" style="54" customWidth="1"/>
    <col min="11266" max="11266" width="17.140625" style="54" customWidth="1"/>
    <col min="11267" max="11267" width="25.42578125" style="54" customWidth="1"/>
    <col min="11268" max="11268" width="13" style="54" customWidth="1"/>
    <col min="11269" max="11269" width="12.28515625" style="54" customWidth="1"/>
    <col min="11270" max="11276" width="10" style="54" customWidth="1"/>
    <col min="11277" max="11520" width="9.140625" style="54"/>
    <col min="11521" max="11521" width="4.85546875" style="54" customWidth="1"/>
    <col min="11522" max="11522" width="17.140625" style="54" customWidth="1"/>
    <col min="11523" max="11523" width="25.42578125" style="54" customWidth="1"/>
    <col min="11524" max="11524" width="13" style="54" customWidth="1"/>
    <col min="11525" max="11525" width="12.28515625" style="54" customWidth="1"/>
    <col min="11526" max="11532" width="10" style="54" customWidth="1"/>
    <col min="11533" max="11776" width="9.140625" style="54"/>
    <col min="11777" max="11777" width="4.85546875" style="54" customWidth="1"/>
    <col min="11778" max="11778" width="17.140625" style="54" customWidth="1"/>
    <col min="11779" max="11779" width="25.42578125" style="54" customWidth="1"/>
    <col min="11780" max="11780" width="13" style="54" customWidth="1"/>
    <col min="11781" max="11781" width="12.28515625" style="54" customWidth="1"/>
    <col min="11782" max="11788" width="10" style="54" customWidth="1"/>
    <col min="11789" max="12032" width="9.140625" style="54"/>
    <col min="12033" max="12033" width="4.85546875" style="54" customWidth="1"/>
    <col min="12034" max="12034" width="17.140625" style="54" customWidth="1"/>
    <col min="12035" max="12035" width="25.42578125" style="54" customWidth="1"/>
    <col min="12036" max="12036" width="13" style="54" customWidth="1"/>
    <col min="12037" max="12037" width="12.28515625" style="54" customWidth="1"/>
    <col min="12038" max="12044" width="10" style="54" customWidth="1"/>
    <col min="12045" max="12288" width="9.140625" style="54"/>
    <col min="12289" max="12289" width="4.85546875" style="54" customWidth="1"/>
    <col min="12290" max="12290" width="17.140625" style="54" customWidth="1"/>
    <col min="12291" max="12291" width="25.42578125" style="54" customWidth="1"/>
    <col min="12292" max="12292" width="13" style="54" customWidth="1"/>
    <col min="12293" max="12293" width="12.28515625" style="54" customWidth="1"/>
    <col min="12294" max="12300" width="10" style="54" customWidth="1"/>
    <col min="12301" max="12544" width="9.140625" style="54"/>
    <col min="12545" max="12545" width="4.85546875" style="54" customWidth="1"/>
    <col min="12546" max="12546" width="17.140625" style="54" customWidth="1"/>
    <col min="12547" max="12547" width="25.42578125" style="54" customWidth="1"/>
    <col min="12548" max="12548" width="13" style="54" customWidth="1"/>
    <col min="12549" max="12549" width="12.28515625" style="54" customWidth="1"/>
    <col min="12550" max="12556" width="10" style="54" customWidth="1"/>
    <col min="12557" max="12800" width="9.140625" style="54"/>
    <col min="12801" max="12801" width="4.85546875" style="54" customWidth="1"/>
    <col min="12802" max="12802" width="17.140625" style="54" customWidth="1"/>
    <col min="12803" max="12803" width="25.42578125" style="54" customWidth="1"/>
    <col min="12804" max="12804" width="13" style="54" customWidth="1"/>
    <col min="12805" max="12805" width="12.28515625" style="54" customWidth="1"/>
    <col min="12806" max="12812" width="10" style="54" customWidth="1"/>
    <col min="12813" max="13056" width="9.140625" style="54"/>
    <col min="13057" max="13057" width="4.85546875" style="54" customWidth="1"/>
    <col min="13058" max="13058" width="17.140625" style="54" customWidth="1"/>
    <col min="13059" max="13059" width="25.42578125" style="54" customWidth="1"/>
    <col min="13060" max="13060" width="13" style="54" customWidth="1"/>
    <col min="13061" max="13061" width="12.28515625" style="54" customWidth="1"/>
    <col min="13062" max="13068" width="10" style="54" customWidth="1"/>
    <col min="13069" max="13312" width="9.140625" style="54"/>
    <col min="13313" max="13313" width="4.85546875" style="54" customWidth="1"/>
    <col min="13314" max="13314" width="17.140625" style="54" customWidth="1"/>
    <col min="13315" max="13315" width="25.42578125" style="54" customWidth="1"/>
    <col min="13316" max="13316" width="13" style="54" customWidth="1"/>
    <col min="13317" max="13317" width="12.28515625" style="54" customWidth="1"/>
    <col min="13318" max="13324" width="10" style="54" customWidth="1"/>
    <col min="13325" max="13568" width="9.140625" style="54"/>
    <col min="13569" max="13569" width="4.85546875" style="54" customWidth="1"/>
    <col min="13570" max="13570" width="17.140625" style="54" customWidth="1"/>
    <col min="13571" max="13571" width="25.42578125" style="54" customWidth="1"/>
    <col min="13572" max="13572" width="13" style="54" customWidth="1"/>
    <col min="13573" max="13573" width="12.28515625" style="54" customWidth="1"/>
    <col min="13574" max="13580" width="10" style="54" customWidth="1"/>
    <col min="13581" max="13824" width="9.140625" style="54"/>
    <col min="13825" max="13825" width="4.85546875" style="54" customWidth="1"/>
    <col min="13826" max="13826" width="17.140625" style="54" customWidth="1"/>
    <col min="13827" max="13827" width="25.42578125" style="54" customWidth="1"/>
    <col min="13828" max="13828" width="13" style="54" customWidth="1"/>
    <col min="13829" max="13829" width="12.28515625" style="54" customWidth="1"/>
    <col min="13830" max="13836" width="10" style="54" customWidth="1"/>
    <col min="13837" max="14080" width="9.140625" style="54"/>
    <col min="14081" max="14081" width="4.85546875" style="54" customWidth="1"/>
    <col min="14082" max="14082" width="17.140625" style="54" customWidth="1"/>
    <col min="14083" max="14083" width="25.42578125" style="54" customWidth="1"/>
    <col min="14084" max="14084" width="13" style="54" customWidth="1"/>
    <col min="14085" max="14085" width="12.28515625" style="54" customWidth="1"/>
    <col min="14086" max="14092" width="10" style="54" customWidth="1"/>
    <col min="14093" max="14336" width="9.140625" style="54"/>
    <col min="14337" max="14337" width="4.85546875" style="54" customWidth="1"/>
    <col min="14338" max="14338" width="17.140625" style="54" customWidth="1"/>
    <col min="14339" max="14339" width="25.42578125" style="54" customWidth="1"/>
    <col min="14340" max="14340" width="13" style="54" customWidth="1"/>
    <col min="14341" max="14341" width="12.28515625" style="54" customWidth="1"/>
    <col min="14342" max="14348" width="10" style="54" customWidth="1"/>
    <col min="14349" max="14592" width="9.140625" style="54"/>
    <col min="14593" max="14593" width="4.85546875" style="54" customWidth="1"/>
    <col min="14594" max="14594" width="17.140625" style="54" customWidth="1"/>
    <col min="14595" max="14595" width="25.42578125" style="54" customWidth="1"/>
    <col min="14596" max="14596" width="13" style="54" customWidth="1"/>
    <col min="14597" max="14597" width="12.28515625" style="54" customWidth="1"/>
    <col min="14598" max="14604" width="10" style="54" customWidth="1"/>
    <col min="14605" max="14848" width="9.140625" style="54"/>
    <col min="14849" max="14849" width="4.85546875" style="54" customWidth="1"/>
    <col min="14850" max="14850" width="17.140625" style="54" customWidth="1"/>
    <col min="14851" max="14851" width="25.42578125" style="54" customWidth="1"/>
    <col min="14852" max="14852" width="13" style="54" customWidth="1"/>
    <col min="14853" max="14853" width="12.28515625" style="54" customWidth="1"/>
    <col min="14854" max="14860" width="10" style="54" customWidth="1"/>
    <col min="14861" max="15104" width="9.140625" style="54"/>
    <col min="15105" max="15105" width="4.85546875" style="54" customWidth="1"/>
    <col min="15106" max="15106" width="17.140625" style="54" customWidth="1"/>
    <col min="15107" max="15107" width="25.42578125" style="54" customWidth="1"/>
    <col min="15108" max="15108" width="13" style="54" customWidth="1"/>
    <col min="15109" max="15109" width="12.28515625" style="54" customWidth="1"/>
    <col min="15110" max="15116" width="10" style="54" customWidth="1"/>
    <col min="15117" max="15360" width="9.140625" style="54"/>
    <col min="15361" max="15361" width="4.85546875" style="54" customWidth="1"/>
    <col min="15362" max="15362" width="17.140625" style="54" customWidth="1"/>
    <col min="15363" max="15363" width="25.42578125" style="54" customWidth="1"/>
    <col min="15364" max="15364" width="13" style="54" customWidth="1"/>
    <col min="15365" max="15365" width="12.28515625" style="54" customWidth="1"/>
    <col min="15366" max="15372" width="10" style="54" customWidth="1"/>
    <col min="15373" max="15616" width="9.140625" style="54"/>
    <col min="15617" max="15617" width="4.85546875" style="54" customWidth="1"/>
    <col min="15618" max="15618" width="17.140625" style="54" customWidth="1"/>
    <col min="15619" max="15619" width="25.42578125" style="54" customWidth="1"/>
    <col min="15620" max="15620" width="13" style="54" customWidth="1"/>
    <col min="15621" max="15621" width="12.28515625" style="54" customWidth="1"/>
    <col min="15622" max="15628" width="10" style="54" customWidth="1"/>
    <col min="15629" max="15872" width="9.140625" style="54"/>
    <col min="15873" max="15873" width="4.85546875" style="54" customWidth="1"/>
    <col min="15874" max="15874" width="17.140625" style="54" customWidth="1"/>
    <col min="15875" max="15875" width="25.42578125" style="54" customWidth="1"/>
    <col min="15876" max="15876" width="13" style="54" customWidth="1"/>
    <col min="15877" max="15877" width="12.28515625" style="54" customWidth="1"/>
    <col min="15878" max="15884" width="10" style="54" customWidth="1"/>
    <col min="15885" max="16128" width="9.140625" style="54"/>
    <col min="16129" max="16129" width="4.85546875" style="54" customWidth="1"/>
    <col min="16130" max="16130" width="17.140625" style="54" customWidth="1"/>
    <col min="16131" max="16131" width="25.42578125" style="54" customWidth="1"/>
    <col min="16132" max="16132" width="13" style="54" customWidth="1"/>
    <col min="16133" max="16133" width="12.28515625" style="54" customWidth="1"/>
    <col min="16134" max="16140" width="10" style="54" customWidth="1"/>
    <col min="16141" max="16384" width="9.140625" style="54"/>
  </cols>
  <sheetData>
    <row r="1" spans="1:12" x14ac:dyDescent="0.25">
      <c r="A1" s="5" t="s">
        <v>50</v>
      </c>
      <c r="B1" s="5"/>
    </row>
    <row r="2" spans="1:12" x14ac:dyDescent="0.25">
      <c r="A2" s="5"/>
      <c r="B2" s="5"/>
    </row>
    <row r="3" spans="1:12" s="40" customFormat="1" ht="15.75" x14ac:dyDescent="0.25">
      <c r="A3" s="40" t="s">
        <v>348</v>
      </c>
    </row>
    <row r="4" spans="1:12" s="14" customFormat="1" ht="15.75" x14ac:dyDescent="0.25">
      <c r="A4" s="210" t="s">
        <v>0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2" x14ac:dyDescent="0.25">
      <c r="A5" s="210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</row>
    <row r="6" spans="1:12" ht="51" x14ac:dyDescent="0.25">
      <c r="A6" s="105" t="s">
        <v>45</v>
      </c>
      <c r="B6" s="105" t="s">
        <v>152</v>
      </c>
      <c r="C6" s="106" t="s">
        <v>49</v>
      </c>
      <c r="D6" s="105" t="s">
        <v>52</v>
      </c>
      <c r="E6" s="105" t="s">
        <v>153</v>
      </c>
      <c r="F6" s="105" t="s">
        <v>51</v>
      </c>
      <c r="G6" s="105" t="s">
        <v>154</v>
      </c>
      <c r="H6" s="105" t="s">
        <v>134</v>
      </c>
      <c r="I6" s="105" t="s">
        <v>155</v>
      </c>
      <c r="J6" s="105" t="s">
        <v>156</v>
      </c>
      <c r="K6" s="105" t="s">
        <v>157</v>
      </c>
      <c r="L6" s="105" t="s">
        <v>158</v>
      </c>
    </row>
    <row r="7" spans="1:12" x14ac:dyDescent="0.25">
      <c r="A7" s="110">
        <v>1</v>
      </c>
      <c r="B7" s="110">
        <v>2</v>
      </c>
      <c r="C7" s="111">
        <v>3</v>
      </c>
      <c r="D7" s="110">
        <v>4</v>
      </c>
      <c r="E7" s="110">
        <v>5</v>
      </c>
      <c r="F7" s="110">
        <v>6</v>
      </c>
      <c r="G7" s="110">
        <v>7</v>
      </c>
      <c r="H7" s="110">
        <v>8</v>
      </c>
      <c r="I7" s="110">
        <v>9</v>
      </c>
      <c r="J7" s="110">
        <v>10</v>
      </c>
      <c r="K7" s="110">
        <v>11</v>
      </c>
      <c r="L7" s="110">
        <v>12</v>
      </c>
    </row>
    <row r="8" spans="1:12" ht="38.25" x14ac:dyDescent="0.25">
      <c r="A8" s="112" t="s">
        <v>111</v>
      </c>
      <c r="B8" s="113" t="s">
        <v>349</v>
      </c>
      <c r="C8" s="114" t="s">
        <v>354</v>
      </c>
      <c r="D8" s="113" t="s">
        <v>149</v>
      </c>
      <c r="E8" s="115">
        <v>360192</v>
      </c>
      <c r="F8" s="115">
        <v>144172</v>
      </c>
      <c r="G8" s="115">
        <v>36020</v>
      </c>
      <c r="H8" s="115">
        <v>180000</v>
      </c>
      <c r="I8" s="115">
        <v>180000</v>
      </c>
      <c r="J8" s="115">
        <v>0</v>
      </c>
      <c r="K8" s="115">
        <v>0</v>
      </c>
      <c r="L8" s="115">
        <v>0</v>
      </c>
    </row>
    <row r="9" spans="1:12" ht="51" x14ac:dyDescent="0.25">
      <c r="A9" s="112" t="s">
        <v>112</v>
      </c>
      <c r="B9" s="113" t="s">
        <v>350</v>
      </c>
      <c r="C9" s="114" t="s">
        <v>355</v>
      </c>
      <c r="D9" s="113" t="s">
        <v>359</v>
      </c>
      <c r="E9" s="115">
        <v>1522079</v>
      </c>
      <c r="F9" s="115">
        <v>708055</v>
      </c>
      <c r="G9" s="115">
        <v>87024</v>
      </c>
      <c r="H9" s="115">
        <v>727000</v>
      </c>
      <c r="I9" s="115">
        <v>727000</v>
      </c>
      <c r="J9" s="115"/>
      <c r="K9" s="115"/>
      <c r="L9" s="115"/>
    </row>
    <row r="10" spans="1:12" ht="51" x14ac:dyDescent="0.25">
      <c r="A10" s="112" t="s">
        <v>113</v>
      </c>
      <c r="B10" s="113" t="s">
        <v>351</v>
      </c>
      <c r="C10" s="114" t="s">
        <v>356</v>
      </c>
      <c r="D10" s="113" t="s">
        <v>183</v>
      </c>
      <c r="E10" s="116">
        <v>634495</v>
      </c>
      <c r="F10" s="116">
        <v>280495</v>
      </c>
      <c r="G10" s="115">
        <v>0</v>
      </c>
      <c r="H10" s="115">
        <v>354000</v>
      </c>
      <c r="I10" s="115">
        <v>354000</v>
      </c>
      <c r="J10" s="115">
        <v>0</v>
      </c>
      <c r="K10" s="115">
        <v>0</v>
      </c>
      <c r="L10" s="115">
        <v>0</v>
      </c>
    </row>
    <row r="11" spans="1:12" ht="38.25" x14ac:dyDescent="0.25">
      <c r="A11" s="112" t="s">
        <v>114</v>
      </c>
      <c r="B11" s="112" t="s">
        <v>352</v>
      </c>
      <c r="C11" s="114" t="s">
        <v>357</v>
      </c>
      <c r="D11" s="112" t="s">
        <v>360</v>
      </c>
      <c r="E11" s="115">
        <v>181016</v>
      </c>
      <c r="F11" s="115">
        <v>72419</v>
      </c>
      <c r="G11" s="115">
        <v>18102</v>
      </c>
      <c r="H11" s="115">
        <v>90000</v>
      </c>
      <c r="I11" s="115">
        <v>90000</v>
      </c>
      <c r="J11" s="115">
        <v>0</v>
      </c>
      <c r="K11" s="115">
        <v>0</v>
      </c>
      <c r="L11" s="115">
        <v>0</v>
      </c>
    </row>
    <row r="12" spans="1:12" ht="63.75" x14ac:dyDescent="0.25">
      <c r="A12" s="112" t="s">
        <v>115</v>
      </c>
      <c r="B12" s="113" t="s">
        <v>353</v>
      </c>
      <c r="C12" s="114" t="s">
        <v>358</v>
      </c>
      <c r="D12" s="113" t="s">
        <v>360</v>
      </c>
      <c r="E12" s="115">
        <v>1049987</v>
      </c>
      <c r="F12" s="115">
        <v>420988</v>
      </c>
      <c r="G12" s="115">
        <v>104999</v>
      </c>
      <c r="H12" s="115">
        <v>524000</v>
      </c>
      <c r="I12" s="115">
        <v>524000</v>
      </c>
      <c r="J12" s="115">
        <v>0</v>
      </c>
      <c r="K12" s="115">
        <v>0</v>
      </c>
      <c r="L12" s="115">
        <v>0</v>
      </c>
    </row>
    <row r="13" spans="1:12" x14ac:dyDescent="0.25">
      <c r="A13" s="206" t="s">
        <v>46</v>
      </c>
      <c r="B13" s="206"/>
      <c r="C13" s="206"/>
      <c r="D13" s="206"/>
      <c r="E13" s="117"/>
      <c r="F13" s="117"/>
      <c r="G13" s="117"/>
      <c r="H13" s="117">
        <f>H8+H10+H11+H12</f>
        <v>1148000</v>
      </c>
      <c r="I13" s="117">
        <f>I8+I10+I11+I12</f>
        <v>1148000</v>
      </c>
      <c r="J13" s="117"/>
      <c r="K13" s="117"/>
      <c r="L13" s="117"/>
    </row>
    <row r="14" spans="1:12" x14ac:dyDescent="0.25">
      <c r="A14" s="207" t="s">
        <v>47</v>
      </c>
      <c r="B14" s="207"/>
      <c r="C14" s="207"/>
      <c r="D14" s="207" t="s">
        <v>150</v>
      </c>
      <c r="E14" s="207"/>
      <c r="F14" s="207"/>
      <c r="G14" s="207"/>
      <c r="H14" s="207"/>
      <c r="I14" s="208" t="s">
        <v>159</v>
      </c>
      <c r="J14" s="208"/>
      <c r="K14" s="208"/>
      <c r="L14" s="208"/>
    </row>
    <row r="15" spans="1:12" x14ac:dyDescent="0.25">
      <c r="A15" s="207" t="s">
        <v>133</v>
      </c>
      <c r="B15" s="207"/>
      <c r="C15" s="207"/>
      <c r="D15" s="209" t="s">
        <v>315</v>
      </c>
      <c r="E15" s="209"/>
      <c r="F15" s="209"/>
      <c r="G15" s="209"/>
      <c r="H15" s="209"/>
      <c r="I15" s="208"/>
      <c r="J15" s="208"/>
      <c r="K15" s="208"/>
      <c r="L15" s="208"/>
    </row>
    <row r="16" spans="1:12" x14ac:dyDescent="0.25">
      <c r="A16" s="207" t="s">
        <v>48</v>
      </c>
      <c r="B16" s="207"/>
      <c r="C16" s="207"/>
      <c r="D16" s="207" t="s">
        <v>151</v>
      </c>
      <c r="E16" s="207"/>
      <c r="F16" s="207"/>
      <c r="G16" s="207"/>
      <c r="H16" s="207"/>
      <c r="I16" s="209" t="s">
        <v>184</v>
      </c>
      <c r="J16" s="209"/>
      <c r="K16" s="209"/>
      <c r="L16" s="209"/>
    </row>
    <row r="17" spans="1:12" x14ac:dyDescent="0.25">
      <c r="A17" s="205"/>
      <c r="B17" s="205"/>
      <c r="C17" s="205"/>
      <c r="D17" s="205"/>
      <c r="E17" s="205"/>
      <c r="F17" s="205"/>
      <c r="G17" s="205"/>
      <c r="H17" s="205"/>
      <c r="I17" s="205"/>
      <c r="J17" s="205"/>
      <c r="K17" s="205"/>
      <c r="L17" s="205"/>
    </row>
    <row r="18" spans="1:12" x14ac:dyDescent="0.25">
      <c r="A18" s="205"/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</row>
  </sheetData>
  <mergeCells count="12">
    <mergeCell ref="A4:L4"/>
    <mergeCell ref="A5:L5"/>
    <mergeCell ref="A16:C16"/>
    <mergeCell ref="D16:H16"/>
    <mergeCell ref="I16:L16"/>
    <mergeCell ref="A17:L18"/>
    <mergeCell ref="A13:D13"/>
    <mergeCell ref="A14:C14"/>
    <mergeCell ref="D14:H14"/>
    <mergeCell ref="I14:L15"/>
    <mergeCell ref="A15:C15"/>
    <mergeCell ref="D15:H15"/>
  </mergeCells>
  <pageMargins left="0.7" right="0.7" top="0.78740157499999996" bottom="0.78740157499999996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447"/>
  <sheetViews>
    <sheetView topLeftCell="A133" zoomScaleNormal="100" workbookViewId="0">
      <selection activeCell="G162" sqref="G162"/>
    </sheetView>
  </sheetViews>
  <sheetFormatPr defaultRowHeight="15" x14ac:dyDescent="0.25"/>
  <cols>
    <col min="1" max="1" width="7.140625" customWidth="1"/>
    <col min="2" max="2" width="9.5703125" hidden="1" customWidth="1"/>
    <col min="3" max="3" width="47.140625" customWidth="1"/>
    <col min="4" max="5" width="12.7109375" customWidth="1"/>
    <col min="6" max="6" width="12.7109375" style="91" customWidth="1"/>
    <col min="7" max="8" width="12.7109375" style="185" customWidth="1"/>
    <col min="9" max="9" width="10.140625" style="169" customWidth="1"/>
  </cols>
  <sheetData>
    <row r="1" spans="1:19" x14ac:dyDescent="0.25">
      <c r="A1" s="5" t="s">
        <v>164</v>
      </c>
      <c r="G1"/>
      <c r="H1"/>
    </row>
    <row r="2" spans="1:19" x14ac:dyDescent="0.25">
      <c r="G2"/>
      <c r="H2"/>
    </row>
    <row r="3" spans="1:19" ht="16.5" customHeight="1" x14ac:dyDescent="0.25">
      <c r="A3" s="219" t="s">
        <v>433</v>
      </c>
      <c r="B3" s="219"/>
      <c r="C3" s="219"/>
      <c r="D3" s="219"/>
      <c r="E3" s="219"/>
      <c r="F3" s="219"/>
      <c r="G3" s="186"/>
      <c r="H3" s="186"/>
    </row>
    <row r="4" spans="1:19" ht="16.5" customHeight="1" x14ac:dyDescent="0.25">
      <c r="A4" s="186"/>
      <c r="B4" s="186"/>
      <c r="C4" s="186"/>
      <c r="D4" s="186"/>
      <c r="E4" s="186"/>
      <c r="F4" s="186"/>
      <c r="G4" s="186"/>
      <c r="H4" s="186"/>
    </row>
    <row r="5" spans="1:19" s="91" customFormat="1" x14ac:dyDescent="0.25">
      <c r="A5" s="170" t="s">
        <v>312</v>
      </c>
      <c r="F5" s="131"/>
      <c r="I5" s="170"/>
    </row>
    <row r="6" spans="1:19" s="91" customFormat="1" x14ac:dyDescent="0.25">
      <c r="A6" s="171" t="s">
        <v>361</v>
      </c>
      <c r="F6" s="131"/>
      <c r="I6" s="170"/>
    </row>
    <row r="7" spans="1:19" s="91" customFormat="1" ht="48" x14ac:dyDescent="0.25">
      <c r="A7" s="220" t="s">
        <v>313</v>
      </c>
      <c r="B7" s="223"/>
      <c r="C7" s="224"/>
      <c r="D7" s="92" t="s">
        <v>362</v>
      </c>
      <c r="E7" s="93" t="s">
        <v>185</v>
      </c>
      <c r="F7" s="93" t="s">
        <v>363</v>
      </c>
      <c r="G7" s="94" t="s">
        <v>364</v>
      </c>
      <c r="H7" s="133" t="s">
        <v>365</v>
      </c>
      <c r="I7" s="170"/>
    </row>
    <row r="8" spans="1:19" s="91" customFormat="1" x14ac:dyDescent="0.25">
      <c r="A8" s="51" t="s">
        <v>122</v>
      </c>
      <c r="B8" s="216" t="s">
        <v>206</v>
      </c>
      <c r="C8" s="216"/>
      <c r="D8" s="216"/>
      <c r="E8" s="216"/>
      <c r="F8" s="216"/>
      <c r="G8" s="216"/>
      <c r="H8" s="217"/>
      <c r="I8" s="170"/>
    </row>
    <row r="9" spans="1:19" s="91" customFormat="1" x14ac:dyDescent="0.25">
      <c r="A9"/>
      <c r="B9" s="101" t="s">
        <v>366</v>
      </c>
      <c r="C9" s="102" t="s">
        <v>367</v>
      </c>
      <c r="D9" s="97">
        <v>0</v>
      </c>
      <c r="E9" s="98">
        <v>500000</v>
      </c>
      <c r="F9" s="98">
        <v>25000</v>
      </c>
      <c r="G9" s="103">
        <v>475000</v>
      </c>
      <c r="H9" s="172">
        <v>475000</v>
      </c>
      <c r="I9" s="170"/>
    </row>
    <row r="10" spans="1:19" s="91" customFormat="1" x14ac:dyDescent="0.25">
      <c r="A10"/>
      <c r="B10" s="95" t="s">
        <v>368</v>
      </c>
      <c r="C10" s="96" t="s">
        <v>369</v>
      </c>
      <c r="D10" s="97">
        <v>0</v>
      </c>
      <c r="E10" s="98">
        <v>900000</v>
      </c>
      <c r="F10" s="98">
        <v>0</v>
      </c>
      <c r="G10" s="103">
        <v>900000</v>
      </c>
      <c r="H10" s="172">
        <v>900000</v>
      </c>
      <c r="I10" s="170"/>
    </row>
    <row r="11" spans="1:19" s="91" customFormat="1" x14ac:dyDescent="0.25">
      <c r="A11" s="218" t="s">
        <v>223</v>
      </c>
      <c r="B11" s="216"/>
      <c r="C11" s="217"/>
      <c r="D11" s="99">
        <f>SUM(D9:D10)</f>
        <v>0</v>
      </c>
      <c r="E11" s="100">
        <f>SUM(E9:E10)</f>
        <v>1400000</v>
      </c>
      <c r="F11" s="100">
        <f>SUM(F9:F10)</f>
        <v>25000</v>
      </c>
      <c r="G11" s="173">
        <f>SUM(G9:G10)</f>
        <v>1375000</v>
      </c>
      <c r="H11" s="173">
        <f>SUM(H9:H10)</f>
        <v>1375000</v>
      </c>
      <c r="I11" s="170"/>
    </row>
    <row r="12" spans="1:19" s="91" customFormat="1" x14ac:dyDescent="0.25">
      <c r="A12" s="162"/>
      <c r="B12" s="163"/>
      <c r="C12" s="163"/>
      <c r="D12" s="93"/>
      <c r="E12" s="93"/>
      <c r="F12" s="93"/>
      <c r="G12" s="94"/>
      <c r="H12" s="174"/>
      <c r="I12" s="170"/>
    </row>
    <row r="13" spans="1:19" s="91" customFormat="1" x14ac:dyDescent="0.25">
      <c r="A13" s="51" t="s">
        <v>370</v>
      </c>
      <c r="B13" s="216" t="s">
        <v>371</v>
      </c>
      <c r="C13" s="216"/>
      <c r="D13" s="216"/>
      <c r="E13" s="216"/>
      <c r="F13" s="216"/>
      <c r="G13" s="217"/>
      <c r="H13" s="132"/>
      <c r="I13" s="170"/>
      <c r="O13" s="174"/>
      <c r="P13" s="174"/>
      <c r="Q13" s="174"/>
      <c r="R13" s="174"/>
      <c r="S13" s="174"/>
    </row>
    <row r="14" spans="1:19" s="91" customFormat="1" x14ac:dyDescent="0.25">
      <c r="A14"/>
      <c r="B14" s="95" t="s">
        <v>372</v>
      </c>
      <c r="C14" s="96" t="s">
        <v>373</v>
      </c>
      <c r="D14" s="97">
        <v>0</v>
      </c>
      <c r="E14" s="98">
        <v>2500000</v>
      </c>
      <c r="F14" s="98">
        <v>306937.49</v>
      </c>
      <c r="G14" s="103">
        <v>2193062.5099999998</v>
      </c>
      <c r="H14" s="135">
        <v>900000</v>
      </c>
      <c r="I14" s="170"/>
      <c r="O14" s="174"/>
      <c r="P14" s="174"/>
      <c r="Q14" s="174"/>
      <c r="R14" s="174"/>
      <c r="S14" s="174"/>
    </row>
    <row r="15" spans="1:19" s="91" customFormat="1" x14ac:dyDescent="0.25">
      <c r="A15" s="218" t="s">
        <v>374</v>
      </c>
      <c r="B15" s="216"/>
      <c r="C15" s="217"/>
      <c r="D15" s="99">
        <v>0</v>
      </c>
      <c r="E15" s="100">
        <v>2500000</v>
      </c>
      <c r="F15" s="100">
        <v>306937.49</v>
      </c>
      <c r="G15" s="173">
        <v>2193062.5099999998</v>
      </c>
      <c r="H15" s="173">
        <f>H14</f>
        <v>900000</v>
      </c>
      <c r="I15" s="170"/>
      <c r="O15" s="174"/>
      <c r="P15" s="174"/>
      <c r="Q15" s="174"/>
      <c r="R15" s="174"/>
      <c r="S15" s="174"/>
    </row>
    <row r="16" spans="1:19" s="91" customFormat="1" x14ac:dyDescent="0.25">
      <c r="A16" s="162"/>
      <c r="B16" s="163"/>
      <c r="C16" s="163"/>
      <c r="I16" s="170"/>
      <c r="O16" s="174"/>
      <c r="P16" s="174"/>
      <c r="Q16" s="174"/>
      <c r="R16" s="174"/>
      <c r="S16" s="174"/>
    </row>
    <row r="17" spans="1:19" s="91" customFormat="1" x14ac:dyDescent="0.25">
      <c r="A17" s="51" t="s">
        <v>78</v>
      </c>
      <c r="B17" s="216" t="s">
        <v>186</v>
      </c>
      <c r="C17" s="216"/>
      <c r="D17" s="175"/>
      <c r="E17" s="175"/>
      <c r="F17" s="175"/>
      <c r="G17" s="176"/>
      <c r="I17" s="170"/>
      <c r="O17" s="174"/>
      <c r="P17" s="174"/>
      <c r="Q17" s="174"/>
      <c r="R17" s="174"/>
      <c r="S17" s="174"/>
    </row>
    <row r="18" spans="1:19" s="91" customFormat="1" x14ac:dyDescent="0.25">
      <c r="A18"/>
      <c r="B18" s="95" t="s">
        <v>187</v>
      </c>
      <c r="C18" s="96" t="s">
        <v>375</v>
      </c>
      <c r="D18" s="97">
        <v>0</v>
      </c>
      <c r="E18" s="98">
        <v>81000</v>
      </c>
      <c r="F18" s="98">
        <v>17019.86</v>
      </c>
      <c r="G18" s="103">
        <v>63980.14</v>
      </c>
      <c r="H18" s="172">
        <v>64000</v>
      </c>
      <c r="I18" s="170"/>
      <c r="O18" s="174"/>
      <c r="P18" s="174"/>
      <c r="Q18" s="174"/>
      <c r="R18" s="174"/>
      <c r="S18" s="174"/>
    </row>
    <row r="19" spans="1:19" s="91" customFormat="1" x14ac:dyDescent="0.25">
      <c r="A19" s="218" t="s">
        <v>188</v>
      </c>
      <c r="B19" s="216"/>
      <c r="C19" s="217"/>
      <c r="D19" s="99">
        <f>D18</f>
        <v>0</v>
      </c>
      <c r="E19" s="100">
        <f>E18</f>
        <v>81000</v>
      </c>
      <c r="F19" s="100">
        <f>F18</f>
        <v>17019.86</v>
      </c>
      <c r="G19" s="173">
        <f>G18</f>
        <v>63980.14</v>
      </c>
      <c r="H19" s="134">
        <f>H18</f>
        <v>64000</v>
      </c>
      <c r="I19" s="170"/>
      <c r="O19" s="174"/>
      <c r="P19" s="174"/>
      <c r="Q19" s="174"/>
      <c r="R19" s="174"/>
      <c r="S19" s="174"/>
    </row>
    <row r="20" spans="1:19" s="91" customFormat="1" x14ac:dyDescent="0.25">
      <c r="A20" s="162"/>
      <c r="B20" s="163"/>
      <c r="C20" s="163"/>
      <c r="I20" s="170"/>
      <c r="O20" s="174"/>
      <c r="P20" s="174"/>
      <c r="Q20" s="174"/>
      <c r="R20" s="174"/>
      <c r="S20" s="174"/>
    </row>
    <row r="21" spans="1:19" s="91" customFormat="1" x14ac:dyDescent="0.25">
      <c r="A21" s="51">
        <v>3412</v>
      </c>
      <c r="B21" s="216" t="s">
        <v>247</v>
      </c>
      <c r="C21" s="216"/>
      <c r="D21" s="175"/>
      <c r="E21" s="175"/>
      <c r="F21" s="175"/>
      <c r="G21" s="176"/>
      <c r="I21" s="170"/>
      <c r="O21" s="174"/>
      <c r="P21" s="174"/>
      <c r="Q21" s="174"/>
      <c r="R21" s="174"/>
      <c r="S21" s="174"/>
    </row>
    <row r="22" spans="1:19" s="91" customFormat="1" x14ac:dyDescent="0.25">
      <c r="A22"/>
      <c r="B22" s="95" t="s">
        <v>187</v>
      </c>
      <c r="C22" s="96" t="s">
        <v>376</v>
      </c>
      <c r="D22" s="97">
        <v>0</v>
      </c>
      <c r="E22" s="98">
        <v>146000</v>
      </c>
      <c r="F22" s="98">
        <v>0</v>
      </c>
      <c r="G22" s="103">
        <v>146000</v>
      </c>
      <c r="H22" s="172">
        <v>146000</v>
      </c>
      <c r="I22" s="170"/>
      <c r="O22" s="174"/>
      <c r="P22" s="174"/>
      <c r="Q22" s="174"/>
      <c r="R22" s="174"/>
      <c r="S22" s="174"/>
    </row>
    <row r="23" spans="1:19" s="91" customFormat="1" x14ac:dyDescent="0.25">
      <c r="A23" s="218" t="s">
        <v>248</v>
      </c>
      <c r="B23" s="216"/>
      <c r="C23" s="217"/>
      <c r="D23" s="99">
        <f>D22</f>
        <v>0</v>
      </c>
      <c r="E23" s="100">
        <f>E22</f>
        <v>146000</v>
      </c>
      <c r="F23" s="100">
        <f>F22</f>
        <v>0</v>
      </c>
      <c r="G23" s="173">
        <f>G22</f>
        <v>146000</v>
      </c>
      <c r="H23" s="134">
        <f>H22</f>
        <v>146000</v>
      </c>
      <c r="I23" s="170"/>
      <c r="O23" s="174"/>
      <c r="P23" s="174"/>
      <c r="Q23" s="174"/>
      <c r="R23" s="174"/>
      <c r="S23" s="174"/>
    </row>
    <row r="24" spans="1:19" s="91" customFormat="1" x14ac:dyDescent="0.25">
      <c r="A24" s="162"/>
      <c r="B24" s="163"/>
      <c r="C24" s="163"/>
      <c r="I24" s="170"/>
      <c r="O24" s="174"/>
      <c r="P24" s="174"/>
      <c r="Q24" s="174"/>
      <c r="R24" s="174"/>
      <c r="S24" s="174"/>
    </row>
    <row r="25" spans="1:19" s="91" customFormat="1" ht="15" customHeight="1" x14ac:dyDescent="0.25">
      <c r="A25" s="51" t="s">
        <v>80</v>
      </c>
      <c r="B25" s="216" t="s">
        <v>254</v>
      </c>
      <c r="C25" s="216"/>
      <c r="D25" s="216"/>
      <c r="E25" s="216"/>
      <c r="F25" s="216"/>
      <c r="G25" s="217"/>
      <c r="H25" s="177"/>
      <c r="I25" s="170"/>
    </row>
    <row r="26" spans="1:19" s="91" customFormat="1" ht="15" customHeight="1" x14ac:dyDescent="0.25">
      <c r="A26"/>
      <c r="B26" s="101" t="s">
        <v>377</v>
      </c>
      <c r="C26" s="102" t="s">
        <v>378</v>
      </c>
      <c r="D26" s="97">
        <v>7640000</v>
      </c>
      <c r="E26" s="98">
        <v>10140000</v>
      </c>
      <c r="F26" s="98">
        <v>7462039.5800000001</v>
      </c>
      <c r="G26" s="103">
        <v>2677960.42</v>
      </c>
      <c r="H26" s="135">
        <v>290000</v>
      </c>
      <c r="I26" s="170"/>
    </row>
    <row r="27" spans="1:19" s="91" customFormat="1" x14ac:dyDescent="0.25">
      <c r="A27" s="218" t="s">
        <v>259</v>
      </c>
      <c r="B27" s="216"/>
      <c r="C27" s="217"/>
      <c r="D27" s="99">
        <f>D26</f>
        <v>7640000</v>
      </c>
      <c r="E27" s="100">
        <f>E26</f>
        <v>10140000</v>
      </c>
      <c r="F27" s="100">
        <f>F26</f>
        <v>7462039.5800000001</v>
      </c>
      <c r="G27" s="173">
        <f>G26</f>
        <v>2677960.42</v>
      </c>
      <c r="H27" s="173">
        <f>H26</f>
        <v>290000</v>
      </c>
      <c r="I27" s="170"/>
    </row>
    <row r="28" spans="1:19" s="91" customFormat="1" x14ac:dyDescent="0.25">
      <c r="A28" s="178"/>
      <c r="B28" s="178"/>
      <c r="C28" s="178"/>
      <c r="D28" s="179"/>
      <c r="E28" s="179"/>
      <c r="F28" s="179"/>
      <c r="G28" s="179"/>
      <c r="H28" s="179"/>
      <c r="I28" s="170"/>
    </row>
    <row r="29" spans="1:19" s="91" customFormat="1" x14ac:dyDescent="0.25">
      <c r="A29" s="51">
        <v>3635</v>
      </c>
      <c r="B29" s="216" t="s">
        <v>189</v>
      </c>
      <c r="C29" s="216"/>
      <c r="D29" s="216"/>
      <c r="E29" s="216"/>
      <c r="F29" s="216"/>
      <c r="G29" s="217"/>
      <c r="H29" s="177"/>
      <c r="I29" s="170"/>
    </row>
    <row r="30" spans="1:19" s="91" customFormat="1" x14ac:dyDescent="0.25">
      <c r="A30"/>
      <c r="B30" s="101" t="s">
        <v>377</v>
      </c>
      <c r="C30" s="102" t="s">
        <v>379</v>
      </c>
      <c r="D30" s="97">
        <v>600000</v>
      </c>
      <c r="E30" s="98">
        <v>789000</v>
      </c>
      <c r="F30" s="98">
        <v>301666.5</v>
      </c>
      <c r="G30" s="103">
        <v>487333.5</v>
      </c>
      <c r="H30" s="135">
        <v>424000</v>
      </c>
      <c r="I30" s="170"/>
    </row>
    <row r="31" spans="1:19" s="91" customFormat="1" x14ac:dyDescent="0.25">
      <c r="A31" s="218" t="s">
        <v>190</v>
      </c>
      <c r="B31" s="216"/>
      <c r="C31" s="217"/>
      <c r="D31" s="99">
        <f>D30</f>
        <v>600000</v>
      </c>
      <c r="E31" s="100">
        <f>E30</f>
        <v>789000</v>
      </c>
      <c r="F31" s="100">
        <f>F30</f>
        <v>301666.5</v>
      </c>
      <c r="G31" s="173">
        <f>G30</f>
        <v>487333.5</v>
      </c>
      <c r="H31" s="173">
        <f>H30</f>
        <v>424000</v>
      </c>
      <c r="I31" s="170"/>
    </row>
    <row r="32" spans="1:19" s="91" customFormat="1" x14ac:dyDescent="0.25">
      <c r="A32" s="178"/>
      <c r="B32" s="178"/>
      <c r="C32" s="178"/>
      <c r="D32" s="179"/>
      <c r="E32" s="179"/>
      <c r="F32" s="179"/>
      <c r="G32" s="179"/>
      <c r="H32" s="179"/>
      <c r="I32" s="170"/>
    </row>
    <row r="33" spans="1:19" s="91" customFormat="1" x14ac:dyDescent="0.25">
      <c r="A33" s="51" t="s">
        <v>124</v>
      </c>
      <c r="B33" s="216" t="s">
        <v>191</v>
      </c>
      <c r="C33" s="216"/>
      <c r="D33" s="175"/>
      <c r="E33" s="175"/>
      <c r="F33" s="175"/>
      <c r="G33" s="176"/>
      <c r="I33" s="170"/>
      <c r="O33" s="174"/>
      <c r="P33" s="174"/>
      <c r="Q33" s="174"/>
      <c r="R33" s="174"/>
      <c r="S33" s="174"/>
    </row>
    <row r="34" spans="1:19" s="91" customFormat="1" x14ac:dyDescent="0.25">
      <c r="A34"/>
      <c r="B34" s="95" t="s">
        <v>192</v>
      </c>
      <c r="C34" s="96" t="s">
        <v>193</v>
      </c>
      <c r="D34" s="97">
        <v>0</v>
      </c>
      <c r="E34" s="98">
        <v>280000</v>
      </c>
      <c r="F34" s="98">
        <v>16000</v>
      </c>
      <c r="G34" s="103">
        <v>264000</v>
      </c>
      <c r="H34" s="172">
        <v>264000</v>
      </c>
      <c r="I34" s="170"/>
      <c r="O34" s="174"/>
      <c r="P34" s="174"/>
      <c r="Q34" s="174"/>
      <c r="R34" s="174"/>
      <c r="S34" s="174"/>
    </row>
    <row r="35" spans="1:19" s="91" customFormat="1" x14ac:dyDescent="0.25">
      <c r="A35" s="218" t="s">
        <v>194</v>
      </c>
      <c r="B35" s="216"/>
      <c r="C35" s="217"/>
      <c r="D35" s="99">
        <f>D34</f>
        <v>0</v>
      </c>
      <c r="E35" s="100">
        <f>E34</f>
        <v>280000</v>
      </c>
      <c r="F35" s="100">
        <f>F34</f>
        <v>16000</v>
      </c>
      <c r="G35" s="173">
        <f>G34</f>
        <v>264000</v>
      </c>
      <c r="H35" s="134">
        <f>H34</f>
        <v>264000</v>
      </c>
      <c r="I35" s="170"/>
      <c r="O35" s="174"/>
      <c r="P35" s="174"/>
      <c r="Q35" s="174"/>
      <c r="R35" s="174"/>
      <c r="S35" s="174"/>
    </row>
    <row r="36" spans="1:19" s="91" customFormat="1" x14ac:dyDescent="0.25">
      <c r="A36" s="162"/>
      <c r="B36" s="163"/>
      <c r="C36" s="163"/>
      <c r="I36" s="170"/>
      <c r="O36" s="174"/>
      <c r="P36" s="174"/>
      <c r="Q36" s="174"/>
      <c r="R36" s="174"/>
      <c r="S36" s="174"/>
    </row>
    <row r="37" spans="1:19" s="91" customFormat="1" x14ac:dyDescent="0.25">
      <c r="A37" s="213" t="s">
        <v>380</v>
      </c>
      <c r="B37" s="214"/>
      <c r="C37" s="215"/>
      <c r="D37" s="180">
        <f>D11+D15+D19+D35+D27</f>
        <v>7640000</v>
      </c>
      <c r="E37" s="180">
        <f>E11+E15+E19+E35+E27</f>
        <v>14401000</v>
      </c>
      <c r="F37" s="180">
        <f>F11+F15+F19+F35+F27</f>
        <v>7826996.9299999997</v>
      </c>
      <c r="G37" s="180">
        <f>G11+G15+G19+G35+G27</f>
        <v>6574003.0700000003</v>
      </c>
      <c r="H37" s="181">
        <f>H11+H15+H19+H35+H27+H23+H31</f>
        <v>3463000</v>
      </c>
      <c r="I37" s="170"/>
    </row>
    <row r="38" spans="1:19" s="91" customFormat="1" x14ac:dyDescent="0.25">
      <c r="F38" s="131"/>
      <c r="I38" s="170"/>
    </row>
    <row r="39" spans="1:19" ht="49.5" customHeight="1" x14ac:dyDescent="0.25">
      <c r="A39" s="220" t="s">
        <v>314</v>
      </c>
      <c r="B39" s="221"/>
      <c r="C39" s="222"/>
      <c r="D39" s="92" t="s">
        <v>362</v>
      </c>
      <c r="E39" s="93" t="s">
        <v>185</v>
      </c>
      <c r="F39" s="93" t="s">
        <v>363</v>
      </c>
      <c r="G39" s="94" t="s">
        <v>364</v>
      </c>
      <c r="H39" s="133" t="s">
        <v>365</v>
      </c>
    </row>
    <row r="40" spans="1:19" ht="15" customHeight="1" x14ac:dyDescent="0.25">
      <c r="A40" s="51" t="s">
        <v>381</v>
      </c>
      <c r="B40" s="216" t="s">
        <v>382</v>
      </c>
      <c r="C40" s="216"/>
      <c r="D40" s="216"/>
      <c r="E40" s="216"/>
      <c r="F40" s="216"/>
      <c r="G40" s="217"/>
      <c r="H40" s="182"/>
    </row>
    <row r="41" spans="1:19" x14ac:dyDescent="0.25">
      <c r="B41" s="95" t="s">
        <v>383</v>
      </c>
      <c r="C41" s="96" t="s">
        <v>384</v>
      </c>
      <c r="D41" s="97">
        <v>0</v>
      </c>
      <c r="E41" s="98">
        <v>401500</v>
      </c>
      <c r="F41" s="98">
        <v>64372</v>
      </c>
      <c r="G41" s="103">
        <v>337128</v>
      </c>
      <c r="H41" s="135">
        <v>337000</v>
      </c>
    </row>
    <row r="42" spans="1:19" ht="15" customHeight="1" x14ac:dyDescent="0.25">
      <c r="A42" s="218" t="s">
        <v>385</v>
      </c>
      <c r="B42" s="216"/>
      <c r="C42" s="217"/>
      <c r="D42" s="99">
        <v>0</v>
      </c>
      <c r="E42" s="100">
        <v>401500</v>
      </c>
      <c r="F42" s="100">
        <v>64372</v>
      </c>
      <c r="G42" s="173">
        <v>337128</v>
      </c>
      <c r="H42" s="173">
        <f>H41</f>
        <v>337000</v>
      </c>
    </row>
    <row r="43" spans="1:19" x14ac:dyDescent="0.25">
      <c r="A43" s="212"/>
      <c r="B43" s="212"/>
      <c r="C43" s="212"/>
      <c r="D43" s="212"/>
      <c r="E43" s="212"/>
      <c r="F43" s="212"/>
      <c r="G43" s="212"/>
      <c r="H43" s="182"/>
    </row>
    <row r="44" spans="1:19" x14ac:dyDescent="0.25">
      <c r="A44" s="51" t="s">
        <v>77</v>
      </c>
      <c r="B44" s="216" t="s">
        <v>196</v>
      </c>
      <c r="C44" s="216"/>
      <c r="D44" s="216"/>
      <c r="E44" s="216"/>
      <c r="F44" s="216"/>
      <c r="G44" s="217"/>
      <c r="H44" s="182"/>
    </row>
    <row r="45" spans="1:19" x14ac:dyDescent="0.25">
      <c r="B45" s="101" t="s">
        <v>386</v>
      </c>
      <c r="C45" s="102" t="s">
        <v>387</v>
      </c>
      <c r="D45" s="97">
        <v>0</v>
      </c>
      <c r="E45" s="98">
        <v>1800000</v>
      </c>
      <c r="F45" s="98">
        <v>1468991.86</v>
      </c>
      <c r="G45" s="103">
        <v>331008.14</v>
      </c>
      <c r="H45" s="135">
        <v>0</v>
      </c>
      <c r="I45" s="90" t="s">
        <v>195</v>
      </c>
    </row>
    <row r="46" spans="1:19" x14ac:dyDescent="0.25">
      <c r="B46" s="101" t="s">
        <v>197</v>
      </c>
      <c r="C46" s="102" t="s">
        <v>198</v>
      </c>
      <c r="D46" s="97">
        <v>0</v>
      </c>
      <c r="E46" s="98">
        <v>165000</v>
      </c>
      <c r="F46" s="98">
        <v>110848.1</v>
      </c>
      <c r="G46" s="103">
        <v>54151.9</v>
      </c>
      <c r="H46" s="135">
        <v>0</v>
      </c>
      <c r="I46" s="90" t="s">
        <v>195</v>
      </c>
    </row>
    <row r="47" spans="1:19" x14ac:dyDescent="0.25">
      <c r="B47" s="101" t="s">
        <v>388</v>
      </c>
      <c r="C47" s="102" t="s">
        <v>389</v>
      </c>
      <c r="D47" s="97">
        <v>0</v>
      </c>
      <c r="E47" s="98">
        <v>140000</v>
      </c>
      <c r="F47" s="98">
        <v>0</v>
      </c>
      <c r="G47" s="103">
        <v>140000</v>
      </c>
      <c r="H47" s="135">
        <v>140000</v>
      </c>
    </row>
    <row r="48" spans="1:19" x14ac:dyDescent="0.25">
      <c r="B48" s="101" t="s">
        <v>199</v>
      </c>
      <c r="C48" s="102" t="s">
        <v>200</v>
      </c>
      <c r="D48" s="97">
        <v>0</v>
      </c>
      <c r="E48" s="98">
        <v>130000</v>
      </c>
      <c r="F48" s="98">
        <v>83128.5</v>
      </c>
      <c r="G48" s="103">
        <v>46871.5</v>
      </c>
      <c r="H48" s="135">
        <v>0</v>
      </c>
      <c r="I48" s="90" t="s">
        <v>195</v>
      </c>
    </row>
    <row r="49" spans="1:9" x14ac:dyDescent="0.25">
      <c r="B49" s="101" t="s">
        <v>201</v>
      </c>
      <c r="C49" s="102" t="s">
        <v>202</v>
      </c>
      <c r="D49" s="97">
        <v>0</v>
      </c>
      <c r="E49" s="98">
        <v>202000</v>
      </c>
      <c r="F49" s="98">
        <v>47136.76</v>
      </c>
      <c r="G49" s="103">
        <v>154863.24</v>
      </c>
      <c r="H49" s="135">
        <v>0</v>
      </c>
      <c r="I49" s="90" t="s">
        <v>195</v>
      </c>
    </row>
    <row r="50" spans="1:9" x14ac:dyDescent="0.25">
      <c r="B50" s="101" t="s">
        <v>203</v>
      </c>
      <c r="C50" s="102" t="s">
        <v>204</v>
      </c>
      <c r="D50" s="97">
        <v>0</v>
      </c>
      <c r="E50" s="98">
        <v>1300000</v>
      </c>
      <c r="F50" s="98">
        <v>28675</v>
      </c>
      <c r="G50" s="103">
        <v>1271325</v>
      </c>
      <c r="H50" s="135">
        <v>1271000</v>
      </c>
    </row>
    <row r="51" spans="1:9" ht="15" customHeight="1" x14ac:dyDescent="0.25">
      <c r="B51" s="95" t="s">
        <v>390</v>
      </c>
      <c r="C51" s="96" t="s">
        <v>391</v>
      </c>
      <c r="D51" s="97">
        <v>0</v>
      </c>
      <c r="E51" s="98">
        <v>180000</v>
      </c>
      <c r="F51" s="98">
        <v>0</v>
      </c>
      <c r="G51" s="103">
        <v>180000</v>
      </c>
      <c r="H51" s="135">
        <v>180000</v>
      </c>
    </row>
    <row r="52" spans="1:9" x14ac:dyDescent="0.25">
      <c r="A52" s="218" t="s">
        <v>205</v>
      </c>
      <c r="B52" s="216"/>
      <c r="C52" s="217"/>
      <c r="D52" s="99">
        <v>0</v>
      </c>
      <c r="E52" s="100">
        <v>3917000</v>
      </c>
      <c r="F52" s="100">
        <v>1738780.22</v>
      </c>
      <c r="G52" s="173">
        <v>2178219.7799999998</v>
      </c>
      <c r="H52" s="173">
        <f>SUM(H45:H51)</f>
        <v>1591000</v>
      </c>
    </row>
    <row r="53" spans="1:9" ht="15" customHeight="1" x14ac:dyDescent="0.25">
      <c r="A53" s="212"/>
      <c r="B53" s="212"/>
      <c r="C53" s="212"/>
      <c r="D53" s="212"/>
      <c r="E53" s="212"/>
      <c r="F53" s="212"/>
      <c r="G53" s="212"/>
      <c r="H53" s="182"/>
    </row>
    <row r="54" spans="1:9" x14ac:dyDescent="0.25">
      <c r="A54" s="51" t="s">
        <v>122</v>
      </c>
      <c r="B54" s="216" t="s">
        <v>206</v>
      </c>
      <c r="C54" s="216"/>
      <c r="D54" s="216"/>
      <c r="E54" s="216"/>
      <c r="F54" s="216"/>
      <c r="G54" s="217"/>
      <c r="H54" s="182"/>
    </row>
    <row r="55" spans="1:9" x14ac:dyDescent="0.25">
      <c r="B55" s="101" t="s">
        <v>392</v>
      </c>
      <c r="C55" s="102" t="s">
        <v>393</v>
      </c>
      <c r="D55" s="97">
        <v>0</v>
      </c>
      <c r="E55" s="98">
        <v>1500000</v>
      </c>
      <c r="F55" s="98">
        <v>0</v>
      </c>
      <c r="G55" s="103">
        <v>1500000</v>
      </c>
      <c r="H55" s="135">
        <v>1500000</v>
      </c>
    </row>
    <row r="56" spans="1:9" x14ac:dyDescent="0.25">
      <c r="B56" s="101" t="s">
        <v>394</v>
      </c>
      <c r="C56" s="102" t="s">
        <v>395</v>
      </c>
      <c r="D56" s="97">
        <v>0</v>
      </c>
      <c r="E56" s="98">
        <v>300000</v>
      </c>
      <c r="F56" s="98">
        <v>90000</v>
      </c>
      <c r="G56" s="103">
        <v>210000</v>
      </c>
      <c r="H56" s="135">
        <v>210000</v>
      </c>
    </row>
    <row r="57" spans="1:9" x14ac:dyDescent="0.25">
      <c r="B57" s="101" t="s">
        <v>207</v>
      </c>
      <c r="C57" s="102" t="s">
        <v>208</v>
      </c>
      <c r="D57" s="97">
        <v>0</v>
      </c>
      <c r="E57" s="98">
        <v>350000</v>
      </c>
      <c r="F57" s="98">
        <v>15000</v>
      </c>
      <c r="G57" s="103">
        <v>335000</v>
      </c>
      <c r="H57" s="135">
        <v>335000</v>
      </c>
    </row>
    <row r="58" spans="1:9" x14ac:dyDescent="0.25">
      <c r="B58" s="101" t="s">
        <v>209</v>
      </c>
      <c r="C58" s="102" t="s">
        <v>210</v>
      </c>
      <c r="D58" s="97">
        <v>4000000</v>
      </c>
      <c r="E58" s="98">
        <v>2539000</v>
      </c>
      <c r="F58" s="98">
        <v>2538170.0499999998</v>
      </c>
      <c r="G58" s="103">
        <v>829.95</v>
      </c>
      <c r="H58" s="135">
        <v>0</v>
      </c>
      <c r="I58" s="90" t="s">
        <v>195</v>
      </c>
    </row>
    <row r="59" spans="1:9" x14ac:dyDescent="0.25">
      <c r="B59" s="101" t="s">
        <v>396</v>
      </c>
      <c r="C59" s="102" t="s">
        <v>397</v>
      </c>
      <c r="D59" s="97">
        <v>0</v>
      </c>
      <c r="E59" s="98">
        <v>160000</v>
      </c>
      <c r="F59" s="98">
        <v>0</v>
      </c>
      <c r="G59" s="103">
        <v>160000</v>
      </c>
      <c r="H59" s="135">
        <v>160000</v>
      </c>
    </row>
    <row r="60" spans="1:9" x14ac:dyDescent="0.25">
      <c r="B60" s="101" t="s">
        <v>211</v>
      </c>
      <c r="C60" s="102" t="s">
        <v>212</v>
      </c>
      <c r="D60" s="97">
        <v>0</v>
      </c>
      <c r="E60" s="98">
        <v>127000</v>
      </c>
      <c r="F60" s="98">
        <v>6500</v>
      </c>
      <c r="G60" s="103">
        <v>120500</v>
      </c>
      <c r="H60" s="135">
        <v>120000</v>
      </c>
    </row>
    <row r="61" spans="1:9" x14ac:dyDescent="0.25">
      <c r="B61" s="101" t="s">
        <v>213</v>
      </c>
      <c r="C61" s="102" t="s">
        <v>214</v>
      </c>
      <c r="D61" s="97">
        <v>0</v>
      </c>
      <c r="E61" s="98">
        <v>950000</v>
      </c>
      <c r="F61" s="98">
        <v>0</v>
      </c>
      <c r="G61" s="103">
        <v>950000</v>
      </c>
      <c r="H61" s="135">
        <v>950000</v>
      </c>
    </row>
    <row r="62" spans="1:9" x14ac:dyDescent="0.25">
      <c r="B62" s="101" t="s">
        <v>215</v>
      </c>
      <c r="C62" s="102" t="s">
        <v>216</v>
      </c>
      <c r="D62" s="97">
        <v>0</v>
      </c>
      <c r="E62" s="98">
        <v>900000</v>
      </c>
      <c r="F62" s="98">
        <v>850160</v>
      </c>
      <c r="G62" s="103">
        <v>49840</v>
      </c>
      <c r="H62" s="135">
        <v>0</v>
      </c>
      <c r="I62" s="90" t="s">
        <v>195</v>
      </c>
    </row>
    <row r="63" spans="1:9" x14ac:dyDescent="0.25">
      <c r="B63" s="101" t="s">
        <v>217</v>
      </c>
      <c r="C63" s="102" t="s">
        <v>218</v>
      </c>
      <c r="D63" s="97">
        <v>0</v>
      </c>
      <c r="E63" s="98">
        <v>410000</v>
      </c>
      <c r="F63" s="98">
        <v>329000</v>
      </c>
      <c r="G63" s="103">
        <v>81000</v>
      </c>
      <c r="H63" s="135">
        <v>0</v>
      </c>
      <c r="I63" s="90" t="s">
        <v>195</v>
      </c>
    </row>
    <row r="64" spans="1:9" x14ac:dyDescent="0.25">
      <c r="B64" s="101" t="s">
        <v>219</v>
      </c>
      <c r="C64" s="102" t="s">
        <v>220</v>
      </c>
      <c r="D64" s="97">
        <v>0</v>
      </c>
      <c r="E64" s="98">
        <v>406000</v>
      </c>
      <c r="F64" s="98">
        <v>404572.21</v>
      </c>
      <c r="G64" s="103">
        <v>1427.79</v>
      </c>
      <c r="H64" s="135">
        <v>0</v>
      </c>
      <c r="I64" s="90" t="s">
        <v>195</v>
      </c>
    </row>
    <row r="65" spans="1:9" x14ac:dyDescent="0.25">
      <c r="B65" s="95" t="s">
        <v>221</v>
      </c>
      <c r="C65" s="96" t="s">
        <v>222</v>
      </c>
      <c r="D65" s="97">
        <v>0</v>
      </c>
      <c r="E65" s="98">
        <v>93000</v>
      </c>
      <c r="F65" s="98">
        <v>80000</v>
      </c>
      <c r="G65" s="103">
        <v>13000</v>
      </c>
      <c r="H65" s="135">
        <v>0</v>
      </c>
      <c r="I65" s="90" t="s">
        <v>195</v>
      </c>
    </row>
    <row r="66" spans="1:9" ht="15" customHeight="1" x14ac:dyDescent="0.25">
      <c r="A66" s="218" t="s">
        <v>223</v>
      </c>
      <c r="B66" s="216"/>
      <c r="C66" s="217"/>
      <c r="D66" s="99">
        <v>4000000</v>
      </c>
      <c r="E66" s="100">
        <v>7735000</v>
      </c>
      <c r="F66" s="100">
        <v>4313402.26</v>
      </c>
      <c r="G66" s="173">
        <v>3421597.74</v>
      </c>
      <c r="H66" s="173">
        <f>SUM(H55:H65)</f>
        <v>3275000</v>
      </c>
    </row>
    <row r="67" spans="1:9" x14ac:dyDescent="0.25">
      <c r="A67" s="212"/>
      <c r="B67" s="212"/>
      <c r="C67" s="212"/>
      <c r="D67" s="212"/>
      <c r="E67" s="212"/>
      <c r="F67" s="212"/>
      <c r="G67" s="212"/>
      <c r="H67" s="182"/>
    </row>
    <row r="68" spans="1:9" ht="15" customHeight="1" x14ac:dyDescent="0.25">
      <c r="A68" s="51" t="s">
        <v>224</v>
      </c>
      <c r="B68" s="216" t="s">
        <v>225</v>
      </c>
      <c r="C68" s="216"/>
      <c r="D68" s="216"/>
      <c r="E68" s="216"/>
      <c r="F68" s="216"/>
      <c r="G68" s="217"/>
      <c r="H68" s="182"/>
    </row>
    <row r="69" spans="1:9" x14ac:dyDescent="0.25">
      <c r="B69" s="95" t="s">
        <v>226</v>
      </c>
      <c r="C69" s="96" t="s">
        <v>227</v>
      </c>
      <c r="D69" s="97">
        <v>0</v>
      </c>
      <c r="E69" s="98">
        <v>82000</v>
      </c>
      <c r="F69" s="98">
        <v>0</v>
      </c>
      <c r="G69" s="103">
        <v>82000</v>
      </c>
      <c r="H69" s="135">
        <v>0</v>
      </c>
      <c r="I69" s="90"/>
    </row>
    <row r="70" spans="1:9" ht="15" customHeight="1" x14ac:dyDescent="0.25">
      <c r="A70" s="218" t="s">
        <v>228</v>
      </c>
      <c r="B70" s="216"/>
      <c r="C70" s="217"/>
      <c r="D70" s="99">
        <v>0</v>
      </c>
      <c r="E70" s="100">
        <v>82000</v>
      </c>
      <c r="F70" s="100">
        <v>0</v>
      </c>
      <c r="G70" s="173">
        <v>82000</v>
      </c>
      <c r="H70" s="173">
        <f>H69</f>
        <v>0</v>
      </c>
    </row>
    <row r="71" spans="1:9" x14ac:dyDescent="0.25">
      <c r="A71" s="212"/>
      <c r="B71" s="212"/>
      <c r="C71" s="212"/>
      <c r="D71" s="212"/>
      <c r="E71" s="212"/>
      <c r="F71" s="212"/>
      <c r="G71" s="212"/>
      <c r="H71" s="182"/>
    </row>
    <row r="72" spans="1:9" x14ac:dyDescent="0.25">
      <c r="A72" s="51" t="s">
        <v>162</v>
      </c>
      <c r="B72" s="216" t="s">
        <v>229</v>
      </c>
      <c r="C72" s="216"/>
      <c r="D72" s="216"/>
      <c r="E72" s="216"/>
      <c r="F72" s="216"/>
      <c r="G72" s="217"/>
      <c r="H72" s="182"/>
    </row>
    <row r="73" spans="1:9" x14ac:dyDescent="0.25">
      <c r="B73" s="101" t="s">
        <v>230</v>
      </c>
      <c r="C73" s="102" t="s">
        <v>231</v>
      </c>
      <c r="D73" s="97">
        <v>0</v>
      </c>
      <c r="E73" s="98">
        <v>275000</v>
      </c>
      <c r="F73" s="98">
        <v>60984</v>
      </c>
      <c r="G73" s="103">
        <v>214016</v>
      </c>
      <c r="H73" s="135">
        <v>214000</v>
      </c>
    </row>
    <row r="74" spans="1:9" x14ac:dyDescent="0.25">
      <c r="B74" s="101" t="s">
        <v>232</v>
      </c>
      <c r="C74" s="102" t="s">
        <v>233</v>
      </c>
      <c r="D74" s="97">
        <v>0</v>
      </c>
      <c r="E74" s="98">
        <v>397000</v>
      </c>
      <c r="F74" s="98">
        <v>83720</v>
      </c>
      <c r="G74" s="103">
        <v>313280</v>
      </c>
      <c r="H74" s="135">
        <v>313000</v>
      </c>
    </row>
    <row r="75" spans="1:9" x14ac:dyDescent="0.25">
      <c r="B75" s="95" t="s">
        <v>234</v>
      </c>
      <c r="C75" s="96" t="s">
        <v>235</v>
      </c>
      <c r="D75" s="97">
        <v>0</v>
      </c>
      <c r="E75" s="98">
        <v>835500</v>
      </c>
      <c r="F75" s="98">
        <v>6684</v>
      </c>
      <c r="G75" s="103">
        <v>828816</v>
      </c>
      <c r="H75" s="135">
        <v>829000</v>
      </c>
    </row>
    <row r="76" spans="1:9" ht="15" customHeight="1" x14ac:dyDescent="0.25">
      <c r="A76" s="218" t="s">
        <v>236</v>
      </c>
      <c r="B76" s="216"/>
      <c r="C76" s="217"/>
      <c r="D76" s="99">
        <v>0</v>
      </c>
      <c r="E76" s="100">
        <v>1507500</v>
      </c>
      <c r="F76" s="100">
        <v>151388</v>
      </c>
      <c r="G76" s="173">
        <v>1356112</v>
      </c>
      <c r="H76" s="173">
        <f>SUM(H73:H75)</f>
        <v>1356000</v>
      </c>
    </row>
    <row r="77" spans="1:9" x14ac:dyDescent="0.25">
      <c r="A77" s="212"/>
      <c r="B77" s="212"/>
      <c r="C77" s="212"/>
      <c r="D77" s="212"/>
      <c r="E77" s="212"/>
      <c r="F77" s="212"/>
      <c r="G77" s="212"/>
      <c r="H77" s="182"/>
    </row>
    <row r="78" spans="1:9" ht="15" customHeight="1" x14ac:dyDescent="0.25">
      <c r="A78" s="51" t="s">
        <v>398</v>
      </c>
      <c r="B78" s="216" t="s">
        <v>399</v>
      </c>
      <c r="C78" s="216"/>
      <c r="D78" s="216"/>
      <c r="E78" s="216"/>
      <c r="F78" s="216"/>
      <c r="G78" s="217"/>
      <c r="H78" s="182"/>
    </row>
    <row r="79" spans="1:9" x14ac:dyDescent="0.25">
      <c r="B79" s="101" t="s">
        <v>400</v>
      </c>
      <c r="C79" s="102" t="s">
        <v>401</v>
      </c>
      <c r="D79" s="97">
        <v>2000000</v>
      </c>
      <c r="E79" s="98">
        <v>0</v>
      </c>
      <c r="F79" s="98">
        <v>0</v>
      </c>
      <c r="G79" s="103">
        <v>0</v>
      </c>
      <c r="H79" s="135">
        <v>0</v>
      </c>
    </row>
    <row r="80" spans="1:9" x14ac:dyDescent="0.25">
      <c r="B80" s="101" t="s">
        <v>402</v>
      </c>
      <c r="C80" s="104" t="s">
        <v>403</v>
      </c>
      <c r="D80" s="97">
        <v>120000</v>
      </c>
      <c r="E80" s="98">
        <v>120000</v>
      </c>
      <c r="F80" s="98">
        <v>120000</v>
      </c>
      <c r="G80" s="103">
        <v>0</v>
      </c>
      <c r="H80" s="135">
        <v>0</v>
      </c>
    </row>
    <row r="81" spans="1:9" x14ac:dyDescent="0.25">
      <c r="B81" s="95" t="s">
        <v>404</v>
      </c>
      <c r="C81" s="96" t="s">
        <v>405</v>
      </c>
      <c r="D81" s="97">
        <v>0</v>
      </c>
      <c r="E81" s="98">
        <v>2166000</v>
      </c>
      <c r="F81" s="98">
        <v>2165900</v>
      </c>
      <c r="G81" s="103">
        <v>100</v>
      </c>
      <c r="H81" s="135">
        <v>0</v>
      </c>
    </row>
    <row r="82" spans="1:9" x14ac:dyDescent="0.25">
      <c r="A82" s="218" t="s">
        <v>406</v>
      </c>
      <c r="B82" s="216"/>
      <c r="C82" s="217"/>
      <c r="D82" s="99">
        <v>2120000</v>
      </c>
      <c r="E82" s="100">
        <v>2286000</v>
      </c>
      <c r="F82" s="100">
        <v>2285900</v>
      </c>
      <c r="G82" s="173">
        <v>100</v>
      </c>
      <c r="H82" s="173">
        <f>SUM(H79:H81)</f>
        <v>0</v>
      </c>
    </row>
    <row r="83" spans="1:9" ht="23.25" customHeight="1" x14ac:dyDescent="0.25">
      <c r="A83" s="212"/>
      <c r="B83" s="212"/>
      <c r="C83" s="212"/>
      <c r="D83" s="212"/>
      <c r="E83" s="212"/>
      <c r="F83" s="212"/>
      <c r="G83" s="212"/>
      <c r="H83" s="182"/>
    </row>
    <row r="84" spans="1:9" x14ac:dyDescent="0.25">
      <c r="A84" s="51" t="s">
        <v>78</v>
      </c>
      <c r="B84" s="216" t="s">
        <v>186</v>
      </c>
      <c r="C84" s="216"/>
      <c r="D84" s="216"/>
      <c r="E84" s="216"/>
      <c r="F84" s="216"/>
      <c r="G84" s="217"/>
      <c r="H84" s="182"/>
    </row>
    <row r="85" spans="1:9" x14ac:dyDescent="0.25">
      <c r="B85" s="101" t="s">
        <v>237</v>
      </c>
      <c r="C85" s="102" t="s">
        <v>238</v>
      </c>
      <c r="D85" s="97">
        <v>0</v>
      </c>
      <c r="E85" s="98">
        <v>160000</v>
      </c>
      <c r="F85" s="98">
        <v>0</v>
      </c>
      <c r="G85" s="103">
        <v>160000</v>
      </c>
      <c r="H85" s="135">
        <v>160000</v>
      </c>
    </row>
    <row r="86" spans="1:9" ht="15" customHeight="1" x14ac:dyDescent="0.25">
      <c r="B86" s="101" t="s">
        <v>239</v>
      </c>
      <c r="C86" s="102" t="s">
        <v>240</v>
      </c>
      <c r="D86" s="97">
        <v>11000000</v>
      </c>
      <c r="E86" s="98">
        <v>13000000</v>
      </c>
      <c r="F86" s="98">
        <v>12695202.35</v>
      </c>
      <c r="G86" s="103">
        <v>304797.65000000002</v>
      </c>
      <c r="H86" s="135">
        <v>0</v>
      </c>
      <c r="I86" s="90" t="s">
        <v>195</v>
      </c>
    </row>
    <row r="87" spans="1:9" x14ac:dyDescent="0.25">
      <c r="B87" s="101" t="s">
        <v>407</v>
      </c>
      <c r="C87" s="102" t="s">
        <v>408</v>
      </c>
      <c r="D87" s="97">
        <v>0</v>
      </c>
      <c r="E87" s="98">
        <v>150000</v>
      </c>
      <c r="F87" s="98">
        <v>7459.25</v>
      </c>
      <c r="G87" s="103">
        <v>142540.75</v>
      </c>
      <c r="H87" s="135">
        <v>142000</v>
      </c>
    </row>
    <row r="88" spans="1:9" ht="15" customHeight="1" x14ac:dyDescent="0.25">
      <c r="B88" s="101" t="s">
        <v>241</v>
      </c>
      <c r="C88" s="102" t="s">
        <v>242</v>
      </c>
      <c r="D88" s="97">
        <v>0</v>
      </c>
      <c r="E88" s="98">
        <v>1267000</v>
      </c>
      <c r="F88" s="98">
        <v>1263799.02</v>
      </c>
      <c r="G88" s="103">
        <v>3200.98</v>
      </c>
      <c r="H88" s="135">
        <v>0</v>
      </c>
      <c r="I88" s="90" t="s">
        <v>195</v>
      </c>
    </row>
    <row r="89" spans="1:9" x14ac:dyDescent="0.25">
      <c r="B89" s="101" t="s">
        <v>243</v>
      </c>
      <c r="C89" s="102" t="s">
        <v>244</v>
      </c>
      <c r="D89" s="97">
        <v>0</v>
      </c>
      <c r="E89" s="98">
        <v>3050000</v>
      </c>
      <c r="F89" s="98">
        <v>2776597.89</v>
      </c>
      <c r="G89" s="103">
        <v>273402.11</v>
      </c>
      <c r="H89" s="135">
        <v>0</v>
      </c>
      <c r="I89" s="90" t="s">
        <v>195</v>
      </c>
    </row>
    <row r="90" spans="1:9" ht="15" customHeight="1" x14ac:dyDescent="0.25">
      <c r="B90" s="95" t="s">
        <v>245</v>
      </c>
      <c r="C90" s="96" t="s">
        <v>246</v>
      </c>
      <c r="D90" s="97">
        <v>0</v>
      </c>
      <c r="E90" s="98">
        <v>1895000</v>
      </c>
      <c r="F90" s="98">
        <v>219293.45</v>
      </c>
      <c r="G90" s="103">
        <v>1675706.55</v>
      </c>
      <c r="H90" s="135">
        <v>1675000</v>
      </c>
    </row>
    <row r="91" spans="1:9" x14ac:dyDescent="0.25">
      <c r="A91" s="218" t="s">
        <v>188</v>
      </c>
      <c r="B91" s="216"/>
      <c r="C91" s="217"/>
      <c r="D91" s="99">
        <v>11000000</v>
      </c>
      <c r="E91" s="100">
        <v>19522000</v>
      </c>
      <c r="F91" s="100">
        <v>16962351.960000001</v>
      </c>
      <c r="G91" s="173">
        <v>2559648.04</v>
      </c>
      <c r="H91" s="173">
        <f>SUM(H85:H90)</f>
        <v>1977000</v>
      </c>
    </row>
    <row r="92" spans="1:9" x14ac:dyDescent="0.25">
      <c r="A92" s="212"/>
      <c r="B92" s="212"/>
      <c r="C92" s="212"/>
      <c r="D92" s="212"/>
      <c r="E92" s="212"/>
      <c r="F92" s="212"/>
      <c r="G92" s="212"/>
      <c r="H92" s="182"/>
    </row>
    <row r="93" spans="1:9" x14ac:dyDescent="0.25">
      <c r="A93" s="51" t="s">
        <v>409</v>
      </c>
      <c r="B93" s="216" t="s">
        <v>410</v>
      </c>
      <c r="C93" s="216"/>
      <c r="D93" s="216"/>
      <c r="E93" s="216"/>
      <c r="F93" s="216"/>
      <c r="G93" s="217"/>
      <c r="H93" s="182"/>
    </row>
    <row r="94" spans="1:9" ht="15" customHeight="1" x14ac:dyDescent="0.25">
      <c r="B94" s="95" t="s">
        <v>411</v>
      </c>
      <c r="C94" s="96" t="s">
        <v>412</v>
      </c>
      <c r="D94" s="97">
        <v>0</v>
      </c>
      <c r="E94" s="98">
        <v>2000000</v>
      </c>
      <c r="F94" s="98">
        <v>18137.900000000001</v>
      </c>
      <c r="G94" s="103">
        <v>1981862.1</v>
      </c>
      <c r="H94" s="135">
        <v>1981000</v>
      </c>
    </row>
    <row r="95" spans="1:9" x14ac:dyDescent="0.25">
      <c r="A95" s="218" t="s">
        <v>413</v>
      </c>
      <c r="B95" s="216"/>
      <c r="C95" s="217"/>
      <c r="D95" s="99">
        <v>0</v>
      </c>
      <c r="E95" s="100">
        <v>2000000</v>
      </c>
      <c r="F95" s="100">
        <v>18137.900000000001</v>
      </c>
      <c r="G95" s="173">
        <v>1981862.1</v>
      </c>
      <c r="H95" s="173">
        <f>H94</f>
        <v>1981000</v>
      </c>
    </row>
    <row r="96" spans="1:9" ht="15" customHeight="1" x14ac:dyDescent="0.25">
      <c r="A96" s="212"/>
      <c r="B96" s="212"/>
      <c r="C96" s="212"/>
      <c r="D96" s="212"/>
      <c r="E96" s="212"/>
      <c r="F96" s="212"/>
      <c r="G96" s="212"/>
      <c r="H96" s="182"/>
    </row>
    <row r="97" spans="1:9" x14ac:dyDescent="0.25">
      <c r="A97" s="51" t="s">
        <v>137</v>
      </c>
      <c r="B97" s="216" t="s">
        <v>414</v>
      </c>
      <c r="C97" s="216"/>
      <c r="D97" s="216"/>
      <c r="E97" s="216"/>
      <c r="F97" s="216"/>
      <c r="G97" s="217"/>
      <c r="H97" s="182"/>
    </row>
    <row r="98" spans="1:9" ht="15" customHeight="1" x14ac:dyDescent="0.25">
      <c r="B98" s="95" t="s">
        <v>249</v>
      </c>
      <c r="C98" s="96" t="s">
        <v>160</v>
      </c>
      <c r="D98" s="97">
        <v>8200000</v>
      </c>
      <c r="E98" s="98">
        <v>9215000</v>
      </c>
      <c r="F98" s="98">
        <v>3512037.3</v>
      </c>
      <c r="G98" s="103">
        <v>5702962.7000000002</v>
      </c>
      <c r="H98" s="135">
        <v>5703000</v>
      </c>
    </row>
    <row r="99" spans="1:9" x14ac:dyDescent="0.25">
      <c r="A99" s="218" t="s">
        <v>415</v>
      </c>
      <c r="B99" s="216"/>
      <c r="C99" s="217"/>
      <c r="D99" s="99">
        <v>8200000</v>
      </c>
      <c r="E99" s="100">
        <v>9215000</v>
      </c>
      <c r="F99" s="100">
        <v>3512037.3</v>
      </c>
      <c r="G99" s="173">
        <v>5702962.7000000002</v>
      </c>
      <c r="H99" s="173">
        <f>H98</f>
        <v>5703000</v>
      </c>
    </row>
    <row r="100" spans="1:9" ht="15" customHeight="1" x14ac:dyDescent="0.25">
      <c r="A100" s="212"/>
      <c r="B100" s="212"/>
      <c r="C100" s="212"/>
      <c r="D100" s="212"/>
      <c r="E100" s="212"/>
      <c r="F100" s="212"/>
      <c r="G100" s="212"/>
      <c r="H100" s="182"/>
    </row>
    <row r="101" spans="1:9" x14ac:dyDescent="0.25">
      <c r="A101" s="51" t="s">
        <v>79</v>
      </c>
      <c r="B101" s="216" t="s">
        <v>250</v>
      </c>
      <c r="C101" s="216"/>
      <c r="D101" s="216"/>
      <c r="E101" s="216"/>
      <c r="F101" s="216"/>
      <c r="G101" s="217"/>
      <c r="H101" s="182"/>
    </row>
    <row r="102" spans="1:9" x14ac:dyDescent="0.25">
      <c r="B102" s="95" t="s">
        <v>251</v>
      </c>
      <c r="C102" s="96" t="s">
        <v>252</v>
      </c>
      <c r="D102" s="97">
        <v>0</v>
      </c>
      <c r="E102" s="98">
        <v>2100000</v>
      </c>
      <c r="F102" s="98">
        <v>1466080</v>
      </c>
      <c r="G102" s="103">
        <v>633920</v>
      </c>
      <c r="H102" s="135">
        <v>0</v>
      </c>
      <c r="I102" s="90" t="s">
        <v>195</v>
      </c>
    </row>
    <row r="103" spans="1:9" x14ac:dyDescent="0.25">
      <c r="A103" s="218" t="s">
        <v>253</v>
      </c>
      <c r="B103" s="216"/>
      <c r="C103" s="217"/>
      <c r="D103" s="99">
        <v>0</v>
      </c>
      <c r="E103" s="100">
        <v>2100000</v>
      </c>
      <c r="F103" s="100">
        <v>1466080</v>
      </c>
      <c r="G103" s="173">
        <v>633920</v>
      </c>
      <c r="H103" s="173">
        <f>H102</f>
        <v>0</v>
      </c>
    </row>
    <row r="104" spans="1:9" ht="15" customHeight="1" x14ac:dyDescent="0.25">
      <c r="A104" s="212"/>
      <c r="B104" s="212"/>
      <c r="C104" s="212"/>
      <c r="D104" s="212"/>
      <c r="E104" s="212"/>
      <c r="F104" s="212"/>
      <c r="G104" s="212"/>
      <c r="H104" s="182"/>
    </row>
    <row r="105" spans="1:9" x14ac:dyDescent="0.25">
      <c r="A105" s="51" t="s">
        <v>80</v>
      </c>
      <c r="B105" s="216" t="s">
        <v>254</v>
      </c>
      <c r="C105" s="216"/>
      <c r="D105" s="216"/>
      <c r="E105" s="216"/>
      <c r="F105" s="216"/>
      <c r="G105" s="217"/>
      <c r="H105" s="182"/>
    </row>
    <row r="106" spans="1:9" ht="15" customHeight="1" x14ac:dyDescent="0.25">
      <c r="B106" s="101" t="s">
        <v>255</v>
      </c>
      <c r="C106" s="102" t="s">
        <v>256</v>
      </c>
      <c r="D106" s="97">
        <v>0</v>
      </c>
      <c r="E106" s="98">
        <v>175000</v>
      </c>
      <c r="F106" s="98">
        <v>174996.72</v>
      </c>
      <c r="G106" s="103">
        <v>3.28</v>
      </c>
      <c r="H106" s="135">
        <v>0</v>
      </c>
      <c r="I106" s="90" t="s">
        <v>195</v>
      </c>
    </row>
    <row r="107" spans="1:9" x14ac:dyDescent="0.25">
      <c r="B107" s="101" t="s">
        <v>257</v>
      </c>
      <c r="C107" s="102" t="s">
        <v>258</v>
      </c>
      <c r="D107" s="97">
        <v>14000000</v>
      </c>
      <c r="E107" s="98">
        <v>14000000</v>
      </c>
      <c r="F107" s="98">
        <v>12498888.560000001</v>
      </c>
      <c r="G107" s="103">
        <v>1501111.44</v>
      </c>
      <c r="H107" s="135">
        <v>1500000</v>
      </c>
    </row>
    <row r="108" spans="1:9" x14ac:dyDescent="0.25">
      <c r="B108" s="101" t="s">
        <v>416</v>
      </c>
      <c r="C108" s="102" t="s">
        <v>417</v>
      </c>
      <c r="D108" s="97">
        <v>0</v>
      </c>
      <c r="E108" s="98">
        <v>200000</v>
      </c>
      <c r="F108" s="98">
        <v>170207.6</v>
      </c>
      <c r="G108" s="103">
        <v>29792.400000000001</v>
      </c>
      <c r="H108" s="135">
        <v>0</v>
      </c>
      <c r="I108" s="90" t="s">
        <v>195</v>
      </c>
    </row>
    <row r="109" spans="1:9" x14ac:dyDescent="0.25">
      <c r="B109" s="95" t="s">
        <v>418</v>
      </c>
      <c r="C109" s="96" t="s">
        <v>419</v>
      </c>
      <c r="D109" s="97">
        <v>0</v>
      </c>
      <c r="E109" s="98">
        <v>300000</v>
      </c>
      <c r="F109" s="98">
        <v>172850</v>
      </c>
      <c r="G109" s="103">
        <v>127150</v>
      </c>
      <c r="H109" s="135">
        <v>127000</v>
      </c>
    </row>
    <row r="110" spans="1:9" x14ac:dyDescent="0.25">
      <c r="A110" s="218" t="s">
        <v>259</v>
      </c>
      <c r="B110" s="216"/>
      <c r="C110" s="217"/>
      <c r="D110" s="99">
        <v>14000000</v>
      </c>
      <c r="E110" s="100">
        <v>14675000</v>
      </c>
      <c r="F110" s="100">
        <v>13016942.880000001</v>
      </c>
      <c r="G110" s="173">
        <v>1658057.12</v>
      </c>
      <c r="H110" s="173">
        <f>SUM(H106:H109)</f>
        <v>1627000</v>
      </c>
    </row>
    <row r="111" spans="1:9" ht="15" customHeight="1" x14ac:dyDescent="0.25">
      <c r="A111" s="212"/>
      <c r="B111" s="212"/>
      <c r="C111" s="212"/>
      <c r="D111" s="212"/>
      <c r="E111" s="212"/>
      <c r="F111" s="212"/>
      <c r="G111" s="212"/>
      <c r="H111" s="182"/>
    </row>
    <row r="112" spans="1:9" x14ac:dyDescent="0.25">
      <c r="A112" s="51" t="s">
        <v>81</v>
      </c>
      <c r="B112" s="216" t="s">
        <v>260</v>
      </c>
      <c r="C112" s="216"/>
      <c r="D112" s="216"/>
      <c r="E112" s="216"/>
      <c r="F112" s="216"/>
      <c r="G112" s="217"/>
      <c r="H112" s="182"/>
    </row>
    <row r="113" spans="1:9" ht="15" customHeight="1" x14ac:dyDescent="0.25">
      <c r="B113" s="101" t="s">
        <v>420</v>
      </c>
      <c r="C113" s="102" t="s">
        <v>421</v>
      </c>
      <c r="D113" s="97">
        <v>0</v>
      </c>
      <c r="E113" s="98">
        <v>30000</v>
      </c>
      <c r="F113" s="98">
        <v>0</v>
      </c>
      <c r="G113" s="103">
        <v>30000</v>
      </c>
      <c r="H113" s="135">
        <v>30000</v>
      </c>
    </row>
    <row r="114" spans="1:9" x14ac:dyDescent="0.25">
      <c r="B114" s="101" t="s">
        <v>422</v>
      </c>
      <c r="C114" s="102" t="s">
        <v>262</v>
      </c>
      <c r="D114" s="97">
        <v>0</v>
      </c>
      <c r="E114" s="98">
        <v>73500</v>
      </c>
      <c r="F114" s="98">
        <v>73289.7</v>
      </c>
      <c r="G114" s="103">
        <v>210.3</v>
      </c>
      <c r="H114" s="135">
        <v>0</v>
      </c>
      <c r="I114" s="90" t="s">
        <v>195</v>
      </c>
    </row>
    <row r="115" spans="1:9" x14ac:dyDescent="0.25">
      <c r="B115" s="101" t="s">
        <v>423</v>
      </c>
      <c r="C115" s="102" t="s">
        <v>424</v>
      </c>
      <c r="D115" s="97">
        <v>3000000</v>
      </c>
      <c r="E115" s="98">
        <v>3300000</v>
      </c>
      <c r="F115" s="98">
        <v>3288249.92</v>
      </c>
      <c r="G115" s="103">
        <v>11750.08</v>
      </c>
      <c r="H115" s="135">
        <v>0</v>
      </c>
      <c r="I115" s="90" t="s">
        <v>195</v>
      </c>
    </row>
    <row r="116" spans="1:9" ht="15" customHeight="1" x14ac:dyDescent="0.25">
      <c r="B116" s="95" t="s">
        <v>261</v>
      </c>
      <c r="C116" s="96" t="s">
        <v>425</v>
      </c>
      <c r="D116" s="97">
        <v>0</v>
      </c>
      <c r="E116" s="98">
        <v>7100000</v>
      </c>
      <c r="F116" s="98">
        <v>5687021.7800000003</v>
      </c>
      <c r="G116" s="103">
        <v>1412978.22</v>
      </c>
      <c r="H116" s="135">
        <v>0</v>
      </c>
      <c r="I116" s="90" t="s">
        <v>195</v>
      </c>
    </row>
    <row r="117" spans="1:9" x14ac:dyDescent="0.25">
      <c r="A117" s="218" t="s">
        <v>263</v>
      </c>
      <c r="B117" s="216"/>
      <c r="C117" s="217"/>
      <c r="D117" s="99">
        <v>3000000</v>
      </c>
      <c r="E117" s="100">
        <v>10503500</v>
      </c>
      <c r="F117" s="100">
        <v>9048561.4000000004</v>
      </c>
      <c r="G117" s="173">
        <v>1454938.6</v>
      </c>
      <c r="H117" s="173">
        <f>SUM(H113:H116)</f>
        <v>30000</v>
      </c>
    </row>
    <row r="118" spans="1:9" ht="15" customHeight="1" x14ac:dyDescent="0.25">
      <c r="A118" s="212"/>
      <c r="B118" s="212"/>
      <c r="C118" s="212"/>
      <c r="D118" s="212"/>
      <c r="E118" s="212"/>
      <c r="F118" s="212"/>
      <c r="G118" s="212"/>
      <c r="H118" s="182"/>
    </row>
    <row r="119" spans="1:9" x14ac:dyDescent="0.25">
      <c r="A119" s="51" t="s">
        <v>163</v>
      </c>
      <c r="B119" s="216" t="s">
        <v>264</v>
      </c>
      <c r="C119" s="216"/>
      <c r="D119" s="216"/>
      <c r="E119" s="216"/>
      <c r="F119" s="216"/>
      <c r="G119" s="217"/>
      <c r="H119" s="182"/>
    </row>
    <row r="120" spans="1:9" ht="15" customHeight="1" x14ac:dyDescent="0.25">
      <c r="B120" s="101" t="s">
        <v>265</v>
      </c>
      <c r="C120" s="102" t="s">
        <v>266</v>
      </c>
      <c r="D120" s="97">
        <v>400000</v>
      </c>
      <c r="E120" s="98">
        <v>5970000</v>
      </c>
      <c r="F120" s="98">
        <v>4058215.27</v>
      </c>
      <c r="G120" s="103">
        <v>1911784.73</v>
      </c>
      <c r="H120" s="135">
        <v>1912000</v>
      </c>
    </row>
    <row r="121" spans="1:9" x14ac:dyDescent="0.25">
      <c r="B121" s="95" t="s">
        <v>267</v>
      </c>
      <c r="C121" s="96" t="s">
        <v>161</v>
      </c>
      <c r="D121" s="97">
        <v>0</v>
      </c>
      <c r="E121" s="98">
        <v>308500</v>
      </c>
      <c r="F121" s="98">
        <v>298910.53999999998</v>
      </c>
      <c r="G121" s="103">
        <v>9589.4599999999991</v>
      </c>
      <c r="H121" s="135">
        <v>0</v>
      </c>
      <c r="I121" s="90" t="s">
        <v>195</v>
      </c>
    </row>
    <row r="122" spans="1:9" ht="15" customHeight="1" x14ac:dyDescent="0.25">
      <c r="A122" s="218" t="s">
        <v>268</v>
      </c>
      <c r="B122" s="216"/>
      <c r="C122" s="217"/>
      <c r="D122" s="99">
        <v>400000</v>
      </c>
      <c r="E122" s="100">
        <v>6278500</v>
      </c>
      <c r="F122" s="100">
        <v>4357125.8099999996</v>
      </c>
      <c r="G122" s="173">
        <v>1921374.19</v>
      </c>
      <c r="H122" s="173">
        <f>SUM(H120:H121)</f>
        <v>1912000</v>
      </c>
    </row>
    <row r="123" spans="1:9" x14ac:dyDescent="0.25">
      <c r="A123" s="212"/>
      <c r="B123" s="212"/>
      <c r="C123" s="212"/>
      <c r="D123" s="212"/>
      <c r="E123" s="212"/>
      <c r="F123" s="212"/>
      <c r="G123" s="212"/>
      <c r="H123" s="182"/>
    </row>
    <row r="124" spans="1:9" x14ac:dyDescent="0.25">
      <c r="A124" s="51" t="s">
        <v>123</v>
      </c>
      <c r="B124" s="216" t="s">
        <v>189</v>
      </c>
      <c r="C124" s="216"/>
      <c r="D124" s="216"/>
      <c r="E124" s="216"/>
      <c r="F124" s="216"/>
      <c r="G124" s="217"/>
      <c r="H124" s="182"/>
    </row>
    <row r="125" spans="1:9" ht="15" customHeight="1" x14ac:dyDescent="0.25">
      <c r="B125" s="95" t="s">
        <v>269</v>
      </c>
      <c r="C125" s="96" t="s">
        <v>270</v>
      </c>
      <c r="D125" s="97">
        <v>1000000</v>
      </c>
      <c r="E125" s="98">
        <v>284000</v>
      </c>
      <c r="F125" s="98">
        <v>0</v>
      </c>
      <c r="G125" s="103">
        <v>284000</v>
      </c>
      <c r="H125" s="135">
        <v>0</v>
      </c>
      <c r="I125" s="90"/>
    </row>
    <row r="126" spans="1:9" x14ac:dyDescent="0.25">
      <c r="A126" s="218" t="s">
        <v>190</v>
      </c>
      <c r="B126" s="216"/>
      <c r="C126" s="217"/>
      <c r="D126" s="99">
        <v>1000000</v>
      </c>
      <c r="E126" s="100">
        <v>284000</v>
      </c>
      <c r="F126" s="100">
        <v>0</v>
      </c>
      <c r="G126" s="173">
        <v>284000</v>
      </c>
      <c r="H126" s="173">
        <f>H125</f>
        <v>0</v>
      </c>
    </row>
    <row r="127" spans="1:9" ht="15" customHeight="1" x14ac:dyDescent="0.25">
      <c r="A127" s="212"/>
      <c r="B127" s="212"/>
      <c r="C127" s="212"/>
      <c r="D127" s="212"/>
      <c r="E127" s="212"/>
      <c r="F127" s="212"/>
      <c r="G127" s="212"/>
      <c r="H127" s="182"/>
    </row>
    <row r="128" spans="1:9" x14ac:dyDescent="0.25">
      <c r="A128" s="51" t="s">
        <v>271</v>
      </c>
      <c r="B128" s="216" t="s">
        <v>272</v>
      </c>
      <c r="C128" s="216"/>
      <c r="D128" s="216"/>
      <c r="E128" s="216"/>
      <c r="F128" s="216"/>
      <c r="G128" s="217"/>
      <c r="H128" s="182"/>
    </row>
    <row r="129" spans="1:9" ht="15" customHeight="1" x14ac:dyDescent="0.25">
      <c r="B129" s="101" t="s">
        <v>426</v>
      </c>
      <c r="C129" s="102" t="s">
        <v>427</v>
      </c>
      <c r="D129" s="97">
        <v>7000000</v>
      </c>
      <c r="E129" s="98">
        <v>7000000</v>
      </c>
      <c r="F129" s="98">
        <v>7000000</v>
      </c>
      <c r="G129" s="103">
        <v>0</v>
      </c>
      <c r="H129" s="135">
        <v>0</v>
      </c>
    </row>
    <row r="130" spans="1:9" x14ac:dyDescent="0.25">
      <c r="B130" s="101" t="s">
        <v>428</v>
      </c>
      <c r="C130" s="102" t="s">
        <v>273</v>
      </c>
      <c r="D130" s="97">
        <v>150000</v>
      </c>
      <c r="E130" s="98">
        <v>7635500</v>
      </c>
      <c r="F130" s="98">
        <v>7162200</v>
      </c>
      <c r="G130" s="103">
        <v>473300</v>
      </c>
      <c r="H130" s="135">
        <v>320000</v>
      </c>
    </row>
    <row r="131" spans="1:9" ht="15" customHeight="1" x14ac:dyDescent="0.25">
      <c r="B131" s="95" t="s">
        <v>274</v>
      </c>
      <c r="C131" s="96" t="s">
        <v>275</v>
      </c>
      <c r="D131" s="97">
        <v>400000</v>
      </c>
      <c r="E131" s="98">
        <v>400000</v>
      </c>
      <c r="F131" s="98">
        <v>362658</v>
      </c>
      <c r="G131" s="103">
        <v>37342</v>
      </c>
      <c r="H131" s="135">
        <v>0</v>
      </c>
      <c r="I131" s="90" t="s">
        <v>195</v>
      </c>
    </row>
    <row r="132" spans="1:9" x14ac:dyDescent="0.25">
      <c r="A132" s="218" t="s">
        <v>276</v>
      </c>
      <c r="B132" s="216"/>
      <c r="C132" s="217"/>
      <c r="D132" s="99">
        <v>7550000</v>
      </c>
      <c r="E132" s="100">
        <v>15035500</v>
      </c>
      <c r="F132" s="100">
        <v>14524858</v>
      </c>
      <c r="G132" s="173">
        <v>510642</v>
      </c>
      <c r="H132" s="173">
        <f>SUM(H129:H131)</f>
        <v>320000</v>
      </c>
    </row>
    <row r="133" spans="1:9" ht="15" customHeight="1" x14ac:dyDescent="0.25">
      <c r="A133" s="212"/>
      <c r="B133" s="212"/>
      <c r="C133" s="212"/>
      <c r="D133" s="212"/>
      <c r="E133" s="212"/>
      <c r="F133" s="212"/>
      <c r="G133" s="212"/>
      <c r="H133" s="182"/>
    </row>
    <row r="134" spans="1:9" x14ac:dyDescent="0.25">
      <c r="A134" s="51" t="s">
        <v>82</v>
      </c>
      <c r="B134" s="216" t="s">
        <v>277</v>
      </c>
      <c r="C134" s="216"/>
      <c r="D134" s="216"/>
      <c r="E134" s="216"/>
      <c r="F134" s="216"/>
      <c r="G134" s="217"/>
      <c r="H134" s="182"/>
    </row>
    <row r="135" spans="1:9" ht="15" customHeight="1" x14ac:dyDescent="0.25">
      <c r="B135" s="95" t="s">
        <v>278</v>
      </c>
      <c r="C135" s="96" t="s">
        <v>279</v>
      </c>
      <c r="D135" s="97">
        <v>0</v>
      </c>
      <c r="E135" s="98">
        <v>265000</v>
      </c>
      <c r="F135" s="98">
        <v>24265</v>
      </c>
      <c r="G135" s="103">
        <v>240735</v>
      </c>
      <c r="H135" s="135">
        <v>75000</v>
      </c>
    </row>
    <row r="136" spans="1:9" x14ac:dyDescent="0.25">
      <c r="A136" s="218" t="s">
        <v>280</v>
      </c>
      <c r="B136" s="216"/>
      <c r="C136" s="217"/>
      <c r="D136" s="99">
        <v>0</v>
      </c>
      <c r="E136" s="100">
        <v>265000</v>
      </c>
      <c r="F136" s="100">
        <v>24265</v>
      </c>
      <c r="G136" s="173">
        <v>240735</v>
      </c>
      <c r="H136" s="173">
        <f>H135</f>
        <v>75000</v>
      </c>
    </row>
    <row r="137" spans="1:9" ht="15" customHeight="1" x14ac:dyDescent="0.25">
      <c r="A137" s="212"/>
      <c r="B137" s="212"/>
      <c r="C137" s="212"/>
      <c r="D137" s="212"/>
      <c r="E137" s="212"/>
      <c r="F137" s="212"/>
      <c r="G137" s="212"/>
      <c r="H137" s="182"/>
    </row>
    <row r="138" spans="1:9" x14ac:dyDescent="0.25">
      <c r="A138" s="51" t="s">
        <v>281</v>
      </c>
      <c r="B138" s="216" t="s">
        <v>282</v>
      </c>
      <c r="C138" s="216"/>
      <c r="D138" s="216"/>
      <c r="E138" s="216"/>
      <c r="F138" s="216"/>
      <c r="G138" s="217"/>
      <c r="H138" s="182"/>
    </row>
    <row r="139" spans="1:9" ht="15" customHeight="1" x14ac:dyDescent="0.25">
      <c r="B139" s="95" t="s">
        <v>283</v>
      </c>
      <c r="C139" s="96" t="s">
        <v>284</v>
      </c>
      <c r="D139" s="97">
        <v>0</v>
      </c>
      <c r="E139" s="98">
        <v>245000</v>
      </c>
      <c r="F139" s="98">
        <v>236490.87</v>
      </c>
      <c r="G139" s="103">
        <v>8509.1299999999992</v>
      </c>
      <c r="H139" s="135">
        <v>0</v>
      </c>
      <c r="I139" s="90" t="s">
        <v>195</v>
      </c>
    </row>
    <row r="140" spans="1:9" x14ac:dyDescent="0.25">
      <c r="A140" s="218" t="s">
        <v>285</v>
      </c>
      <c r="B140" s="216"/>
      <c r="C140" s="217"/>
      <c r="D140" s="99">
        <v>0</v>
      </c>
      <c r="E140" s="100">
        <v>245000</v>
      </c>
      <c r="F140" s="100">
        <v>236490.87</v>
      </c>
      <c r="G140" s="173">
        <v>8509.1299999999992</v>
      </c>
      <c r="H140" s="173">
        <f>H139</f>
        <v>0</v>
      </c>
    </row>
    <row r="141" spans="1:9" ht="15" customHeight="1" x14ac:dyDescent="0.25">
      <c r="A141" s="212"/>
      <c r="B141" s="212"/>
      <c r="C141" s="212"/>
      <c r="D141" s="212"/>
      <c r="E141" s="212"/>
      <c r="F141" s="212"/>
      <c r="G141" s="212"/>
      <c r="H141" s="182"/>
    </row>
    <row r="142" spans="1:9" x14ac:dyDescent="0.25">
      <c r="A142" s="51" t="s">
        <v>286</v>
      </c>
      <c r="B142" s="216" t="s">
        <v>287</v>
      </c>
      <c r="C142" s="216"/>
      <c r="D142" s="216"/>
      <c r="E142" s="216"/>
      <c r="F142" s="216"/>
      <c r="G142" s="217"/>
      <c r="H142" s="182"/>
    </row>
    <row r="143" spans="1:9" ht="15" customHeight="1" x14ac:dyDescent="0.25">
      <c r="B143" s="95" t="s">
        <v>288</v>
      </c>
      <c r="C143" s="96" t="s">
        <v>289</v>
      </c>
      <c r="D143" s="97">
        <v>7500000</v>
      </c>
      <c r="E143" s="98">
        <v>7500000</v>
      </c>
      <c r="F143" s="98">
        <v>7490821</v>
      </c>
      <c r="G143" s="103">
        <v>9179</v>
      </c>
      <c r="H143" s="135">
        <v>0</v>
      </c>
      <c r="I143" s="90" t="s">
        <v>195</v>
      </c>
    </row>
    <row r="144" spans="1:9" x14ac:dyDescent="0.25">
      <c r="A144" s="218" t="s">
        <v>290</v>
      </c>
      <c r="B144" s="216"/>
      <c r="C144" s="217"/>
      <c r="D144" s="99">
        <v>7500000</v>
      </c>
      <c r="E144" s="100">
        <v>7500000</v>
      </c>
      <c r="F144" s="100">
        <v>7490821</v>
      </c>
      <c r="G144" s="173">
        <v>9179</v>
      </c>
      <c r="H144" s="173">
        <f>H143</f>
        <v>0</v>
      </c>
    </row>
    <row r="145" spans="1:9" x14ac:dyDescent="0.25">
      <c r="A145" s="212"/>
      <c r="B145" s="212"/>
      <c r="C145" s="212"/>
      <c r="D145" s="212"/>
      <c r="E145" s="212"/>
      <c r="F145" s="212"/>
      <c r="G145" s="212"/>
      <c r="H145" s="182"/>
    </row>
    <row r="146" spans="1:9" ht="15" customHeight="1" x14ac:dyDescent="0.25">
      <c r="A146" s="51" t="s">
        <v>291</v>
      </c>
      <c r="B146" s="216" t="s">
        <v>292</v>
      </c>
      <c r="C146" s="216"/>
      <c r="D146" s="216"/>
      <c r="E146" s="216"/>
      <c r="F146" s="216"/>
      <c r="G146" s="217"/>
      <c r="H146" s="182"/>
    </row>
    <row r="147" spans="1:9" x14ac:dyDescent="0.25">
      <c r="B147" s="101" t="s">
        <v>429</v>
      </c>
      <c r="C147" s="102" t="s">
        <v>293</v>
      </c>
      <c r="D147" s="97">
        <v>70000</v>
      </c>
      <c r="E147" s="98">
        <v>370000</v>
      </c>
      <c r="F147" s="98">
        <v>278425.84000000003</v>
      </c>
      <c r="G147" s="103">
        <v>91574.16</v>
      </c>
      <c r="H147" s="135">
        <v>0</v>
      </c>
      <c r="I147" s="90" t="s">
        <v>195</v>
      </c>
    </row>
    <row r="148" spans="1:9" ht="15.95" customHeight="1" x14ac:dyDescent="0.25">
      <c r="B148" s="101" t="s">
        <v>430</v>
      </c>
      <c r="C148" s="102" t="s">
        <v>431</v>
      </c>
      <c r="D148" s="97">
        <v>0</v>
      </c>
      <c r="E148" s="98">
        <v>190000</v>
      </c>
      <c r="F148" s="98">
        <v>187332.2</v>
      </c>
      <c r="G148" s="103">
        <v>2667.8</v>
      </c>
      <c r="H148" s="135">
        <v>0</v>
      </c>
      <c r="I148" s="90" t="s">
        <v>195</v>
      </c>
    </row>
    <row r="149" spans="1:9" x14ac:dyDescent="0.25">
      <c r="B149" s="95" t="s">
        <v>294</v>
      </c>
      <c r="C149" s="96" t="s">
        <v>295</v>
      </c>
      <c r="D149" s="97">
        <v>800000</v>
      </c>
      <c r="E149" s="98">
        <v>800000</v>
      </c>
      <c r="F149" s="98">
        <v>748248</v>
      </c>
      <c r="G149" s="103">
        <v>51752</v>
      </c>
      <c r="H149" s="135">
        <v>0</v>
      </c>
      <c r="I149" s="90" t="s">
        <v>195</v>
      </c>
    </row>
    <row r="150" spans="1:9" x14ac:dyDescent="0.25">
      <c r="A150" s="218" t="s">
        <v>296</v>
      </c>
      <c r="B150" s="216"/>
      <c r="C150" s="217"/>
      <c r="D150" s="99">
        <v>870000</v>
      </c>
      <c r="E150" s="100">
        <v>1360000</v>
      </c>
      <c r="F150" s="100">
        <v>1214006.04</v>
      </c>
      <c r="G150" s="173">
        <v>145993.96</v>
      </c>
      <c r="H150" s="173">
        <f>SUM(H147:H149)</f>
        <v>0</v>
      </c>
    </row>
    <row r="151" spans="1:9" x14ac:dyDescent="0.25">
      <c r="A151" s="212"/>
      <c r="B151" s="212"/>
      <c r="C151" s="212"/>
      <c r="D151" s="212"/>
      <c r="E151" s="212"/>
      <c r="F151" s="212"/>
      <c r="G151" s="212"/>
      <c r="H151" s="182"/>
    </row>
    <row r="152" spans="1:9" x14ac:dyDescent="0.25">
      <c r="A152" s="213" t="s">
        <v>432</v>
      </c>
      <c r="B152" s="214"/>
      <c r="C152" s="215"/>
      <c r="D152" s="180">
        <v>59640000</v>
      </c>
      <c r="E152" s="183">
        <v>104912500</v>
      </c>
      <c r="F152" s="183">
        <v>80425520.640000001</v>
      </c>
      <c r="G152" s="184">
        <v>24486979.359999999</v>
      </c>
      <c r="H152" s="184">
        <f>H42+H52+H66+H70+H76+H82+H91+H95+H99+H103+H110+H117+H122+H126+H132+H136+H140+H144+H150</f>
        <v>20184000</v>
      </c>
    </row>
    <row r="153" spans="1:9" x14ac:dyDescent="0.25">
      <c r="G153"/>
      <c r="H153"/>
    </row>
    <row r="154" spans="1:9" x14ac:dyDescent="0.25">
      <c r="A154" s="213" t="s">
        <v>297</v>
      </c>
      <c r="B154" s="214"/>
      <c r="C154" s="215"/>
      <c r="D154" s="180">
        <f>D37+D152</f>
        <v>67280000</v>
      </c>
      <c r="E154" s="180">
        <f t="shared" ref="E154:G154" si="0">E37+E152</f>
        <v>119313500</v>
      </c>
      <c r="F154" s="180">
        <f t="shared" si="0"/>
        <v>88252517.569999993</v>
      </c>
      <c r="G154" s="180">
        <f t="shared" si="0"/>
        <v>31060982.43</v>
      </c>
      <c r="H154" s="180">
        <f>H37+H152</f>
        <v>23647000</v>
      </c>
    </row>
    <row r="155" spans="1:9" x14ac:dyDescent="0.25">
      <c r="G155"/>
      <c r="H155"/>
    </row>
    <row r="156" spans="1:9" x14ac:dyDescent="0.25">
      <c r="G156"/>
      <c r="H156"/>
    </row>
    <row r="157" spans="1:9" x14ac:dyDescent="0.25">
      <c r="G157"/>
      <c r="H157"/>
    </row>
    <row r="158" spans="1:9" x14ac:dyDescent="0.25">
      <c r="G158"/>
      <c r="H158"/>
    </row>
    <row r="159" spans="1:9" x14ac:dyDescent="0.25">
      <c r="G159"/>
      <c r="H159"/>
    </row>
    <row r="160" spans="1:9" x14ac:dyDescent="0.25">
      <c r="G160"/>
      <c r="H160"/>
    </row>
    <row r="161" spans="7:8" x14ac:dyDescent="0.25">
      <c r="G161"/>
      <c r="H161"/>
    </row>
    <row r="162" spans="7:8" x14ac:dyDescent="0.25">
      <c r="G162"/>
      <c r="H162"/>
    </row>
    <row r="163" spans="7:8" x14ac:dyDescent="0.25">
      <c r="G163"/>
      <c r="H163"/>
    </row>
    <row r="164" spans="7:8" x14ac:dyDescent="0.25">
      <c r="G164"/>
      <c r="H164"/>
    </row>
    <row r="165" spans="7:8" x14ac:dyDescent="0.25">
      <c r="G165"/>
      <c r="H165"/>
    </row>
    <row r="166" spans="7:8" x14ac:dyDescent="0.25">
      <c r="G166"/>
      <c r="H166"/>
    </row>
    <row r="167" spans="7:8" x14ac:dyDescent="0.25">
      <c r="G167"/>
      <c r="H167"/>
    </row>
    <row r="168" spans="7:8" x14ac:dyDescent="0.25">
      <c r="G168"/>
      <c r="H168"/>
    </row>
    <row r="169" spans="7:8" x14ac:dyDescent="0.25">
      <c r="G169"/>
      <c r="H169"/>
    </row>
    <row r="170" spans="7:8" x14ac:dyDescent="0.25">
      <c r="G170"/>
      <c r="H170"/>
    </row>
    <row r="171" spans="7:8" x14ac:dyDescent="0.25">
      <c r="G171"/>
      <c r="H171"/>
    </row>
    <row r="172" spans="7:8" x14ac:dyDescent="0.25">
      <c r="G172"/>
      <c r="H172"/>
    </row>
    <row r="173" spans="7:8" x14ac:dyDescent="0.25">
      <c r="G173"/>
      <c r="H173"/>
    </row>
    <row r="174" spans="7:8" x14ac:dyDescent="0.25">
      <c r="G174"/>
      <c r="H174"/>
    </row>
    <row r="175" spans="7:8" x14ac:dyDescent="0.25">
      <c r="G175"/>
      <c r="H175"/>
    </row>
    <row r="176" spans="7:8" x14ac:dyDescent="0.25">
      <c r="G176"/>
      <c r="H176"/>
    </row>
    <row r="177" spans="7:8" x14ac:dyDescent="0.25">
      <c r="G177"/>
      <c r="H177"/>
    </row>
    <row r="178" spans="7:8" x14ac:dyDescent="0.25">
      <c r="G178"/>
      <c r="H178"/>
    </row>
    <row r="179" spans="7:8" x14ac:dyDescent="0.25">
      <c r="G179"/>
      <c r="H179"/>
    </row>
    <row r="180" spans="7:8" x14ac:dyDescent="0.25">
      <c r="G180"/>
      <c r="H180"/>
    </row>
    <row r="181" spans="7:8" x14ac:dyDescent="0.25">
      <c r="G181"/>
      <c r="H181"/>
    </row>
    <row r="182" spans="7:8" x14ac:dyDescent="0.25">
      <c r="G182"/>
      <c r="H182"/>
    </row>
    <row r="183" spans="7:8" x14ac:dyDescent="0.25">
      <c r="G183"/>
      <c r="H183"/>
    </row>
    <row r="184" spans="7:8" x14ac:dyDescent="0.25">
      <c r="G184"/>
      <c r="H184"/>
    </row>
    <row r="185" spans="7:8" x14ac:dyDescent="0.25">
      <c r="G185"/>
      <c r="H185"/>
    </row>
    <row r="186" spans="7:8" x14ac:dyDescent="0.25">
      <c r="G186"/>
      <c r="H186"/>
    </row>
    <row r="187" spans="7:8" x14ac:dyDescent="0.25">
      <c r="G187"/>
      <c r="H187"/>
    </row>
    <row r="188" spans="7:8" x14ac:dyDescent="0.25">
      <c r="G188"/>
      <c r="H188"/>
    </row>
    <row r="189" spans="7:8" x14ac:dyDescent="0.25">
      <c r="G189"/>
      <c r="H189"/>
    </row>
    <row r="190" spans="7:8" x14ac:dyDescent="0.25">
      <c r="G190"/>
      <c r="H190"/>
    </row>
    <row r="191" spans="7:8" x14ac:dyDescent="0.25">
      <c r="G191"/>
      <c r="H191"/>
    </row>
    <row r="192" spans="7:8" x14ac:dyDescent="0.25">
      <c r="G192"/>
      <c r="H192"/>
    </row>
    <row r="193" spans="7:8" x14ac:dyDescent="0.25">
      <c r="G193"/>
      <c r="H193"/>
    </row>
    <row r="194" spans="7:8" x14ac:dyDescent="0.25">
      <c r="G194"/>
      <c r="H194"/>
    </row>
    <row r="195" spans="7:8" x14ac:dyDescent="0.25">
      <c r="G195"/>
      <c r="H195"/>
    </row>
    <row r="196" spans="7:8" x14ac:dyDescent="0.25">
      <c r="G196"/>
      <c r="H196"/>
    </row>
    <row r="197" spans="7:8" x14ac:dyDescent="0.25">
      <c r="G197"/>
      <c r="H197"/>
    </row>
    <row r="198" spans="7:8" x14ac:dyDescent="0.25">
      <c r="G198"/>
      <c r="H198"/>
    </row>
    <row r="199" spans="7:8" x14ac:dyDescent="0.25">
      <c r="G199"/>
      <c r="H199"/>
    </row>
    <row r="200" spans="7:8" x14ac:dyDescent="0.25">
      <c r="G200"/>
      <c r="H200"/>
    </row>
    <row r="201" spans="7:8" x14ac:dyDescent="0.25">
      <c r="G201"/>
      <c r="H201"/>
    </row>
    <row r="202" spans="7:8" x14ac:dyDescent="0.25">
      <c r="G202"/>
      <c r="H202"/>
    </row>
    <row r="203" spans="7:8" x14ac:dyDescent="0.25">
      <c r="G203"/>
      <c r="H203"/>
    </row>
    <row r="204" spans="7:8" x14ac:dyDescent="0.25">
      <c r="G204"/>
      <c r="H204"/>
    </row>
    <row r="205" spans="7:8" x14ac:dyDescent="0.25">
      <c r="G205"/>
      <c r="H205"/>
    </row>
    <row r="206" spans="7:8" x14ac:dyDescent="0.25">
      <c r="G206"/>
      <c r="H206"/>
    </row>
    <row r="207" spans="7:8" x14ac:dyDescent="0.25">
      <c r="G207"/>
      <c r="H207"/>
    </row>
    <row r="208" spans="7:8" x14ac:dyDescent="0.25">
      <c r="G208"/>
      <c r="H208"/>
    </row>
    <row r="209" spans="7:8" x14ac:dyDescent="0.25">
      <c r="G209"/>
      <c r="H209"/>
    </row>
    <row r="210" spans="7:8" x14ac:dyDescent="0.25">
      <c r="G210"/>
      <c r="H210"/>
    </row>
    <row r="211" spans="7:8" x14ac:dyDescent="0.25">
      <c r="G211"/>
      <c r="H211"/>
    </row>
    <row r="212" spans="7:8" x14ac:dyDescent="0.25">
      <c r="G212"/>
      <c r="H212"/>
    </row>
    <row r="213" spans="7:8" x14ac:dyDescent="0.25">
      <c r="G213"/>
      <c r="H213"/>
    </row>
    <row r="214" spans="7:8" x14ac:dyDescent="0.25">
      <c r="G214"/>
      <c r="H214"/>
    </row>
    <row r="215" spans="7:8" x14ac:dyDescent="0.25">
      <c r="G215"/>
      <c r="H215"/>
    </row>
    <row r="216" spans="7:8" x14ac:dyDescent="0.25">
      <c r="G216"/>
      <c r="H216"/>
    </row>
    <row r="217" spans="7:8" x14ac:dyDescent="0.25">
      <c r="G217"/>
      <c r="H217"/>
    </row>
    <row r="218" spans="7:8" x14ac:dyDescent="0.25">
      <c r="G218"/>
      <c r="H218"/>
    </row>
    <row r="219" spans="7:8" x14ac:dyDescent="0.25">
      <c r="G219"/>
      <c r="H219"/>
    </row>
    <row r="220" spans="7:8" x14ac:dyDescent="0.25">
      <c r="G220"/>
      <c r="H220"/>
    </row>
    <row r="221" spans="7:8" x14ac:dyDescent="0.25">
      <c r="G221"/>
      <c r="H221"/>
    </row>
    <row r="222" spans="7:8" x14ac:dyDescent="0.25">
      <c r="G222"/>
      <c r="H222"/>
    </row>
    <row r="223" spans="7:8" x14ac:dyDescent="0.25">
      <c r="G223"/>
      <c r="H223"/>
    </row>
    <row r="224" spans="7:8" x14ac:dyDescent="0.25">
      <c r="G224"/>
      <c r="H224"/>
    </row>
    <row r="225" spans="7:8" x14ac:dyDescent="0.25">
      <c r="G225"/>
      <c r="H225"/>
    </row>
    <row r="226" spans="7:8" x14ac:dyDescent="0.25">
      <c r="G226"/>
      <c r="H226"/>
    </row>
    <row r="227" spans="7:8" x14ac:dyDescent="0.25">
      <c r="G227"/>
      <c r="H227"/>
    </row>
    <row r="228" spans="7:8" x14ac:dyDescent="0.25">
      <c r="G228"/>
      <c r="H228"/>
    </row>
    <row r="229" spans="7:8" x14ac:dyDescent="0.25">
      <c r="G229"/>
      <c r="H229"/>
    </row>
    <row r="230" spans="7:8" x14ac:dyDescent="0.25">
      <c r="G230"/>
      <c r="H230"/>
    </row>
    <row r="231" spans="7:8" x14ac:dyDescent="0.25">
      <c r="G231"/>
      <c r="H231"/>
    </row>
    <row r="232" spans="7:8" x14ac:dyDescent="0.25">
      <c r="G232"/>
      <c r="H232"/>
    </row>
    <row r="233" spans="7:8" x14ac:dyDescent="0.25">
      <c r="G233"/>
      <c r="H233"/>
    </row>
    <row r="234" spans="7:8" x14ac:dyDescent="0.25">
      <c r="G234"/>
      <c r="H234"/>
    </row>
    <row r="235" spans="7:8" x14ac:dyDescent="0.25">
      <c r="G235"/>
      <c r="H235"/>
    </row>
    <row r="236" spans="7:8" x14ac:dyDescent="0.25">
      <c r="G236"/>
      <c r="H236"/>
    </row>
    <row r="237" spans="7:8" x14ac:dyDescent="0.25">
      <c r="G237"/>
      <c r="H237"/>
    </row>
    <row r="238" spans="7:8" x14ac:dyDescent="0.25">
      <c r="G238"/>
      <c r="H238"/>
    </row>
    <row r="239" spans="7:8" x14ac:dyDescent="0.25">
      <c r="G239"/>
      <c r="H239"/>
    </row>
    <row r="240" spans="7:8" x14ac:dyDescent="0.25">
      <c r="G240"/>
      <c r="H240"/>
    </row>
    <row r="241" spans="7:8" x14ac:dyDescent="0.25">
      <c r="G241"/>
      <c r="H241"/>
    </row>
    <row r="242" spans="7:8" x14ac:dyDescent="0.25">
      <c r="G242"/>
      <c r="H242"/>
    </row>
    <row r="243" spans="7:8" x14ac:dyDescent="0.25">
      <c r="G243"/>
      <c r="H243"/>
    </row>
    <row r="244" spans="7:8" x14ac:dyDescent="0.25">
      <c r="G244"/>
      <c r="H244"/>
    </row>
    <row r="245" spans="7:8" x14ac:dyDescent="0.25">
      <c r="G245"/>
      <c r="H245"/>
    </row>
    <row r="246" spans="7:8" x14ac:dyDescent="0.25">
      <c r="G246"/>
      <c r="H246"/>
    </row>
    <row r="247" spans="7:8" x14ac:dyDescent="0.25">
      <c r="G247"/>
      <c r="H247"/>
    </row>
    <row r="248" spans="7:8" x14ac:dyDescent="0.25">
      <c r="G248"/>
      <c r="H248"/>
    </row>
    <row r="249" spans="7:8" x14ac:dyDescent="0.25">
      <c r="G249"/>
      <c r="H249"/>
    </row>
    <row r="250" spans="7:8" x14ac:dyDescent="0.25">
      <c r="G250"/>
      <c r="H250"/>
    </row>
    <row r="251" spans="7:8" x14ac:dyDescent="0.25">
      <c r="G251"/>
      <c r="H251"/>
    </row>
    <row r="252" spans="7:8" x14ac:dyDescent="0.25">
      <c r="G252"/>
      <c r="H252"/>
    </row>
    <row r="253" spans="7:8" x14ac:dyDescent="0.25">
      <c r="G253"/>
      <c r="H253"/>
    </row>
    <row r="254" spans="7:8" x14ac:dyDescent="0.25">
      <c r="G254"/>
      <c r="H254"/>
    </row>
    <row r="255" spans="7:8" x14ac:dyDescent="0.25">
      <c r="G255"/>
      <c r="H255"/>
    </row>
    <row r="256" spans="7:8" x14ac:dyDescent="0.25">
      <c r="G256"/>
      <c r="H256"/>
    </row>
    <row r="257" spans="7:8" x14ac:dyDescent="0.25">
      <c r="G257"/>
      <c r="H257"/>
    </row>
    <row r="258" spans="7:8" x14ac:dyDescent="0.25">
      <c r="G258"/>
      <c r="H258"/>
    </row>
    <row r="259" spans="7:8" x14ac:dyDescent="0.25">
      <c r="G259"/>
      <c r="H259"/>
    </row>
    <row r="260" spans="7:8" x14ac:dyDescent="0.25">
      <c r="G260"/>
      <c r="H260"/>
    </row>
    <row r="261" spans="7:8" x14ac:dyDescent="0.25">
      <c r="G261"/>
      <c r="H261"/>
    </row>
    <row r="262" spans="7:8" x14ac:dyDescent="0.25">
      <c r="G262"/>
      <c r="H262"/>
    </row>
    <row r="263" spans="7:8" x14ac:dyDescent="0.25">
      <c r="G263"/>
      <c r="H263"/>
    </row>
    <row r="264" spans="7:8" x14ac:dyDescent="0.25">
      <c r="G264"/>
      <c r="H264"/>
    </row>
    <row r="265" spans="7:8" x14ac:dyDescent="0.25">
      <c r="G265"/>
      <c r="H265"/>
    </row>
    <row r="266" spans="7:8" x14ac:dyDescent="0.25">
      <c r="G266"/>
      <c r="H266"/>
    </row>
    <row r="267" spans="7:8" x14ac:dyDescent="0.25">
      <c r="G267"/>
      <c r="H267"/>
    </row>
    <row r="268" spans="7:8" x14ac:dyDescent="0.25">
      <c r="G268"/>
      <c r="H268"/>
    </row>
    <row r="269" spans="7:8" x14ac:dyDescent="0.25">
      <c r="G269"/>
      <c r="H269"/>
    </row>
    <row r="270" spans="7:8" x14ac:dyDescent="0.25">
      <c r="G270"/>
      <c r="H270"/>
    </row>
    <row r="271" spans="7:8" x14ac:dyDescent="0.25">
      <c r="G271"/>
      <c r="H271"/>
    </row>
    <row r="272" spans="7:8" x14ac:dyDescent="0.25">
      <c r="G272"/>
      <c r="H272"/>
    </row>
    <row r="273" spans="7:8" x14ac:dyDescent="0.25">
      <c r="G273"/>
      <c r="H273"/>
    </row>
    <row r="274" spans="7:8" x14ac:dyDescent="0.25">
      <c r="G274"/>
      <c r="H274"/>
    </row>
    <row r="275" spans="7:8" x14ac:dyDescent="0.25">
      <c r="G275"/>
      <c r="H275"/>
    </row>
    <row r="276" spans="7:8" x14ac:dyDescent="0.25">
      <c r="G276"/>
      <c r="H276"/>
    </row>
    <row r="277" spans="7:8" x14ac:dyDescent="0.25">
      <c r="G277"/>
      <c r="H277"/>
    </row>
    <row r="278" spans="7:8" x14ac:dyDescent="0.25">
      <c r="G278"/>
      <c r="H278"/>
    </row>
    <row r="279" spans="7:8" x14ac:dyDescent="0.25">
      <c r="G279"/>
      <c r="H279"/>
    </row>
    <row r="280" spans="7:8" x14ac:dyDescent="0.25">
      <c r="G280"/>
      <c r="H280"/>
    </row>
    <row r="281" spans="7:8" x14ac:dyDescent="0.25">
      <c r="G281"/>
      <c r="H281"/>
    </row>
    <row r="282" spans="7:8" x14ac:dyDescent="0.25">
      <c r="G282"/>
      <c r="H282"/>
    </row>
    <row r="283" spans="7:8" x14ac:dyDescent="0.25">
      <c r="G283"/>
      <c r="H283"/>
    </row>
    <row r="284" spans="7:8" x14ac:dyDescent="0.25">
      <c r="G284"/>
      <c r="H284"/>
    </row>
    <row r="285" spans="7:8" x14ac:dyDescent="0.25">
      <c r="G285"/>
      <c r="H285"/>
    </row>
    <row r="286" spans="7:8" x14ac:dyDescent="0.25">
      <c r="G286"/>
      <c r="H286"/>
    </row>
    <row r="287" spans="7:8" x14ac:dyDescent="0.25">
      <c r="G287"/>
      <c r="H287"/>
    </row>
    <row r="288" spans="7:8" x14ac:dyDescent="0.25">
      <c r="G288"/>
      <c r="H288"/>
    </row>
    <row r="289" spans="7:8" x14ac:dyDescent="0.25">
      <c r="G289"/>
      <c r="H289"/>
    </row>
    <row r="290" spans="7:8" x14ac:dyDescent="0.25">
      <c r="G290"/>
      <c r="H290"/>
    </row>
    <row r="291" spans="7:8" x14ac:dyDescent="0.25">
      <c r="G291"/>
      <c r="H291"/>
    </row>
    <row r="292" spans="7:8" x14ac:dyDescent="0.25">
      <c r="G292"/>
      <c r="H292"/>
    </row>
    <row r="293" spans="7:8" x14ac:dyDescent="0.25">
      <c r="G293"/>
      <c r="H293"/>
    </row>
    <row r="294" spans="7:8" x14ac:dyDescent="0.25">
      <c r="G294"/>
      <c r="H294"/>
    </row>
    <row r="295" spans="7:8" x14ac:dyDescent="0.25">
      <c r="G295"/>
      <c r="H295"/>
    </row>
    <row r="296" spans="7:8" x14ac:dyDescent="0.25">
      <c r="G296"/>
      <c r="H296"/>
    </row>
    <row r="297" spans="7:8" x14ac:dyDescent="0.25">
      <c r="G297"/>
      <c r="H297"/>
    </row>
    <row r="298" spans="7:8" x14ac:dyDescent="0.25">
      <c r="G298"/>
      <c r="H298"/>
    </row>
    <row r="299" spans="7:8" x14ac:dyDescent="0.25">
      <c r="G299"/>
      <c r="H299"/>
    </row>
    <row r="300" spans="7:8" x14ac:dyDescent="0.25">
      <c r="G300"/>
      <c r="H300"/>
    </row>
    <row r="301" spans="7:8" x14ac:dyDescent="0.25">
      <c r="G301"/>
      <c r="H301"/>
    </row>
    <row r="302" spans="7:8" x14ac:dyDescent="0.25">
      <c r="G302"/>
      <c r="H302"/>
    </row>
    <row r="303" spans="7:8" x14ac:dyDescent="0.25">
      <c r="G303"/>
      <c r="H303"/>
    </row>
    <row r="304" spans="7:8" x14ac:dyDescent="0.25">
      <c r="G304"/>
      <c r="H304"/>
    </row>
    <row r="305" spans="7:8" x14ac:dyDescent="0.25">
      <c r="G305"/>
      <c r="H305"/>
    </row>
    <row r="306" spans="7:8" x14ac:dyDescent="0.25">
      <c r="G306"/>
      <c r="H306"/>
    </row>
    <row r="307" spans="7:8" x14ac:dyDescent="0.25">
      <c r="G307"/>
      <c r="H307"/>
    </row>
    <row r="308" spans="7:8" x14ac:dyDescent="0.25">
      <c r="G308"/>
      <c r="H308"/>
    </row>
    <row r="309" spans="7:8" x14ac:dyDescent="0.25">
      <c r="G309"/>
      <c r="H309"/>
    </row>
    <row r="310" spans="7:8" x14ac:dyDescent="0.25">
      <c r="G310"/>
      <c r="H310"/>
    </row>
    <row r="311" spans="7:8" x14ac:dyDescent="0.25">
      <c r="G311"/>
      <c r="H311"/>
    </row>
    <row r="312" spans="7:8" x14ac:dyDescent="0.25">
      <c r="G312"/>
      <c r="H312"/>
    </row>
    <row r="313" spans="7:8" x14ac:dyDescent="0.25">
      <c r="G313"/>
      <c r="H313"/>
    </row>
    <row r="314" spans="7:8" x14ac:dyDescent="0.25">
      <c r="G314"/>
      <c r="H314"/>
    </row>
    <row r="315" spans="7:8" x14ac:dyDescent="0.25">
      <c r="G315"/>
      <c r="H315"/>
    </row>
    <row r="316" spans="7:8" x14ac:dyDescent="0.25">
      <c r="G316"/>
      <c r="H316"/>
    </row>
    <row r="317" spans="7:8" x14ac:dyDescent="0.25">
      <c r="G317"/>
      <c r="H317"/>
    </row>
    <row r="318" spans="7:8" x14ac:dyDescent="0.25">
      <c r="G318"/>
      <c r="H318"/>
    </row>
    <row r="319" spans="7:8" x14ac:dyDescent="0.25">
      <c r="G319"/>
      <c r="H319"/>
    </row>
    <row r="320" spans="7:8" x14ac:dyDescent="0.25">
      <c r="G320"/>
      <c r="H320"/>
    </row>
    <row r="321" spans="7:8" x14ac:dyDescent="0.25">
      <c r="G321"/>
      <c r="H321"/>
    </row>
    <row r="322" spans="7:8" x14ac:dyDescent="0.25">
      <c r="G322"/>
      <c r="H322"/>
    </row>
    <row r="323" spans="7:8" x14ac:dyDescent="0.25">
      <c r="G323"/>
      <c r="H323"/>
    </row>
    <row r="324" spans="7:8" x14ac:dyDescent="0.25">
      <c r="G324"/>
      <c r="H324"/>
    </row>
    <row r="325" spans="7:8" x14ac:dyDescent="0.25">
      <c r="G325"/>
      <c r="H325"/>
    </row>
    <row r="326" spans="7:8" x14ac:dyDescent="0.25">
      <c r="G326"/>
      <c r="H326"/>
    </row>
    <row r="327" spans="7:8" x14ac:dyDescent="0.25">
      <c r="G327"/>
      <c r="H327"/>
    </row>
    <row r="328" spans="7:8" x14ac:dyDescent="0.25">
      <c r="G328"/>
      <c r="H328"/>
    </row>
    <row r="329" spans="7:8" x14ac:dyDescent="0.25">
      <c r="G329"/>
      <c r="H329"/>
    </row>
    <row r="330" spans="7:8" x14ac:dyDescent="0.25">
      <c r="G330"/>
      <c r="H330"/>
    </row>
    <row r="331" spans="7:8" x14ac:dyDescent="0.25">
      <c r="G331"/>
      <c r="H331"/>
    </row>
    <row r="332" spans="7:8" x14ac:dyDescent="0.25">
      <c r="G332"/>
      <c r="H332"/>
    </row>
    <row r="333" spans="7:8" x14ac:dyDescent="0.25">
      <c r="G333"/>
      <c r="H333"/>
    </row>
    <row r="334" spans="7:8" x14ac:dyDescent="0.25">
      <c r="G334"/>
      <c r="H334"/>
    </row>
    <row r="335" spans="7:8" x14ac:dyDescent="0.25">
      <c r="G335"/>
      <c r="H335"/>
    </row>
    <row r="336" spans="7:8" x14ac:dyDescent="0.25">
      <c r="G336"/>
      <c r="H336"/>
    </row>
    <row r="337" spans="7:8" x14ac:dyDescent="0.25">
      <c r="G337"/>
      <c r="H337"/>
    </row>
    <row r="338" spans="7:8" x14ac:dyDescent="0.25">
      <c r="G338"/>
      <c r="H338"/>
    </row>
    <row r="339" spans="7:8" x14ac:dyDescent="0.25">
      <c r="G339"/>
      <c r="H339"/>
    </row>
    <row r="340" spans="7:8" x14ac:dyDescent="0.25">
      <c r="G340"/>
      <c r="H340"/>
    </row>
    <row r="341" spans="7:8" x14ac:dyDescent="0.25">
      <c r="G341"/>
      <c r="H341"/>
    </row>
    <row r="342" spans="7:8" x14ac:dyDescent="0.25">
      <c r="G342"/>
      <c r="H342"/>
    </row>
    <row r="343" spans="7:8" x14ac:dyDescent="0.25">
      <c r="G343"/>
      <c r="H343"/>
    </row>
    <row r="344" spans="7:8" x14ac:dyDescent="0.25">
      <c r="G344"/>
      <c r="H344"/>
    </row>
    <row r="345" spans="7:8" x14ac:dyDescent="0.25">
      <c r="G345"/>
      <c r="H345"/>
    </row>
    <row r="346" spans="7:8" x14ac:dyDescent="0.25">
      <c r="G346"/>
      <c r="H346"/>
    </row>
    <row r="347" spans="7:8" x14ac:dyDescent="0.25">
      <c r="G347"/>
      <c r="H347"/>
    </row>
    <row r="348" spans="7:8" x14ac:dyDescent="0.25">
      <c r="G348"/>
      <c r="H348"/>
    </row>
    <row r="349" spans="7:8" x14ac:dyDescent="0.25">
      <c r="G349"/>
      <c r="H349"/>
    </row>
    <row r="350" spans="7:8" x14ac:dyDescent="0.25">
      <c r="G350"/>
      <c r="H350"/>
    </row>
    <row r="351" spans="7:8" x14ac:dyDescent="0.25">
      <c r="G351"/>
      <c r="H351"/>
    </row>
    <row r="352" spans="7:8" x14ac:dyDescent="0.25">
      <c r="G352"/>
      <c r="H352"/>
    </row>
    <row r="353" spans="7:8" x14ac:dyDescent="0.25">
      <c r="G353"/>
      <c r="H353"/>
    </row>
    <row r="354" spans="7:8" x14ac:dyDescent="0.25">
      <c r="G354"/>
      <c r="H354"/>
    </row>
    <row r="355" spans="7:8" x14ac:dyDescent="0.25">
      <c r="G355"/>
      <c r="H355"/>
    </row>
    <row r="356" spans="7:8" x14ac:dyDescent="0.25">
      <c r="G356"/>
      <c r="H356"/>
    </row>
    <row r="357" spans="7:8" x14ac:dyDescent="0.25">
      <c r="G357"/>
      <c r="H357"/>
    </row>
    <row r="358" spans="7:8" x14ac:dyDescent="0.25">
      <c r="G358"/>
      <c r="H358"/>
    </row>
    <row r="359" spans="7:8" x14ac:dyDescent="0.25">
      <c r="G359"/>
      <c r="H359"/>
    </row>
    <row r="360" spans="7:8" x14ac:dyDescent="0.25">
      <c r="G360"/>
      <c r="H360"/>
    </row>
    <row r="361" spans="7:8" x14ac:dyDescent="0.25">
      <c r="G361"/>
      <c r="H361"/>
    </row>
    <row r="362" spans="7:8" x14ac:dyDescent="0.25">
      <c r="G362"/>
      <c r="H362"/>
    </row>
    <row r="363" spans="7:8" x14ac:dyDescent="0.25">
      <c r="G363"/>
      <c r="H363"/>
    </row>
    <row r="364" spans="7:8" x14ac:dyDescent="0.25">
      <c r="G364"/>
      <c r="H364"/>
    </row>
    <row r="365" spans="7:8" x14ac:dyDescent="0.25">
      <c r="G365"/>
      <c r="H365"/>
    </row>
    <row r="366" spans="7:8" x14ac:dyDescent="0.25">
      <c r="G366"/>
      <c r="H366"/>
    </row>
    <row r="367" spans="7:8" x14ac:dyDescent="0.25">
      <c r="G367"/>
      <c r="H367"/>
    </row>
    <row r="368" spans="7:8" x14ac:dyDescent="0.25">
      <c r="G368"/>
      <c r="H368"/>
    </row>
    <row r="369" spans="7:8" x14ac:dyDescent="0.25">
      <c r="G369"/>
      <c r="H369"/>
    </row>
    <row r="370" spans="7:8" x14ac:dyDescent="0.25">
      <c r="G370"/>
      <c r="H370"/>
    </row>
    <row r="371" spans="7:8" x14ac:dyDescent="0.25">
      <c r="G371"/>
      <c r="H371"/>
    </row>
    <row r="372" spans="7:8" x14ac:dyDescent="0.25">
      <c r="G372"/>
      <c r="H372"/>
    </row>
    <row r="373" spans="7:8" x14ac:dyDescent="0.25">
      <c r="G373"/>
      <c r="H373"/>
    </row>
    <row r="374" spans="7:8" x14ac:dyDescent="0.25">
      <c r="G374"/>
      <c r="H374"/>
    </row>
    <row r="375" spans="7:8" x14ac:dyDescent="0.25">
      <c r="G375"/>
      <c r="H375"/>
    </row>
    <row r="376" spans="7:8" x14ac:dyDescent="0.25">
      <c r="G376"/>
      <c r="H376"/>
    </row>
    <row r="377" spans="7:8" x14ac:dyDescent="0.25">
      <c r="G377"/>
      <c r="H377"/>
    </row>
    <row r="378" spans="7:8" x14ac:dyDescent="0.25">
      <c r="G378"/>
      <c r="H378"/>
    </row>
    <row r="379" spans="7:8" x14ac:dyDescent="0.25">
      <c r="G379"/>
      <c r="H379"/>
    </row>
    <row r="380" spans="7:8" x14ac:dyDescent="0.25">
      <c r="G380"/>
      <c r="H380"/>
    </row>
    <row r="381" spans="7:8" x14ac:dyDescent="0.25">
      <c r="G381"/>
      <c r="H381"/>
    </row>
    <row r="382" spans="7:8" x14ac:dyDescent="0.25">
      <c r="G382"/>
      <c r="H382"/>
    </row>
    <row r="383" spans="7:8" x14ac:dyDescent="0.25">
      <c r="G383"/>
      <c r="H383"/>
    </row>
    <row r="384" spans="7:8" x14ac:dyDescent="0.25">
      <c r="G384"/>
      <c r="H384"/>
    </row>
    <row r="385" spans="7:8" x14ac:dyDescent="0.25">
      <c r="G385"/>
      <c r="H385"/>
    </row>
    <row r="386" spans="7:8" x14ac:dyDescent="0.25">
      <c r="G386"/>
      <c r="H386"/>
    </row>
    <row r="387" spans="7:8" x14ac:dyDescent="0.25">
      <c r="G387"/>
      <c r="H387"/>
    </row>
    <row r="388" spans="7:8" x14ac:dyDescent="0.25">
      <c r="G388"/>
      <c r="H388"/>
    </row>
    <row r="389" spans="7:8" x14ac:dyDescent="0.25">
      <c r="G389"/>
      <c r="H389"/>
    </row>
    <row r="390" spans="7:8" x14ac:dyDescent="0.25">
      <c r="G390"/>
      <c r="H390"/>
    </row>
    <row r="391" spans="7:8" x14ac:dyDescent="0.25">
      <c r="G391"/>
      <c r="H391"/>
    </row>
    <row r="392" spans="7:8" x14ac:dyDescent="0.25">
      <c r="G392"/>
      <c r="H392"/>
    </row>
    <row r="393" spans="7:8" x14ac:dyDescent="0.25">
      <c r="G393"/>
      <c r="H393"/>
    </row>
    <row r="394" spans="7:8" x14ac:dyDescent="0.25">
      <c r="G394"/>
      <c r="H394"/>
    </row>
    <row r="395" spans="7:8" x14ac:dyDescent="0.25">
      <c r="G395"/>
      <c r="H395"/>
    </row>
    <row r="396" spans="7:8" x14ac:dyDescent="0.25">
      <c r="G396"/>
      <c r="H396"/>
    </row>
    <row r="397" spans="7:8" x14ac:dyDescent="0.25">
      <c r="G397"/>
      <c r="H397"/>
    </row>
    <row r="398" spans="7:8" x14ac:dyDescent="0.25">
      <c r="G398"/>
      <c r="H398"/>
    </row>
    <row r="399" spans="7:8" x14ac:dyDescent="0.25">
      <c r="G399"/>
      <c r="H399"/>
    </row>
    <row r="400" spans="7:8" x14ac:dyDescent="0.25">
      <c r="G400"/>
      <c r="H400"/>
    </row>
    <row r="401" spans="7:8" x14ac:dyDescent="0.25">
      <c r="G401"/>
      <c r="H401"/>
    </row>
    <row r="402" spans="7:8" x14ac:dyDescent="0.25">
      <c r="G402"/>
      <c r="H402"/>
    </row>
    <row r="403" spans="7:8" x14ac:dyDescent="0.25">
      <c r="G403"/>
      <c r="H403"/>
    </row>
    <row r="404" spans="7:8" x14ac:dyDescent="0.25">
      <c r="G404"/>
      <c r="H404"/>
    </row>
    <row r="405" spans="7:8" x14ac:dyDescent="0.25">
      <c r="G405"/>
      <c r="H405"/>
    </row>
    <row r="406" spans="7:8" x14ac:dyDescent="0.25">
      <c r="G406"/>
      <c r="H406"/>
    </row>
    <row r="407" spans="7:8" x14ac:dyDescent="0.25">
      <c r="G407"/>
      <c r="H407"/>
    </row>
    <row r="408" spans="7:8" x14ac:dyDescent="0.25">
      <c r="G408"/>
      <c r="H408"/>
    </row>
    <row r="409" spans="7:8" x14ac:dyDescent="0.25">
      <c r="G409"/>
      <c r="H409"/>
    </row>
    <row r="410" spans="7:8" x14ac:dyDescent="0.25">
      <c r="G410"/>
      <c r="H410"/>
    </row>
    <row r="411" spans="7:8" x14ac:dyDescent="0.25">
      <c r="G411"/>
      <c r="H411"/>
    </row>
    <row r="412" spans="7:8" x14ac:dyDescent="0.25">
      <c r="G412"/>
      <c r="H412"/>
    </row>
    <row r="413" spans="7:8" x14ac:dyDescent="0.25">
      <c r="G413"/>
      <c r="H413"/>
    </row>
    <row r="414" spans="7:8" x14ac:dyDescent="0.25">
      <c r="G414"/>
      <c r="H414"/>
    </row>
    <row r="415" spans="7:8" x14ac:dyDescent="0.25">
      <c r="G415"/>
      <c r="H415"/>
    </row>
    <row r="416" spans="7:8" x14ac:dyDescent="0.25">
      <c r="G416"/>
      <c r="H416"/>
    </row>
    <row r="417" spans="7:8" x14ac:dyDescent="0.25">
      <c r="G417"/>
      <c r="H417"/>
    </row>
    <row r="418" spans="7:8" x14ac:dyDescent="0.25">
      <c r="G418"/>
      <c r="H418"/>
    </row>
    <row r="419" spans="7:8" x14ac:dyDescent="0.25">
      <c r="G419"/>
      <c r="H419"/>
    </row>
    <row r="420" spans="7:8" x14ac:dyDescent="0.25">
      <c r="G420"/>
      <c r="H420"/>
    </row>
    <row r="421" spans="7:8" x14ac:dyDescent="0.25">
      <c r="G421"/>
      <c r="H421"/>
    </row>
    <row r="422" spans="7:8" x14ac:dyDescent="0.25">
      <c r="G422"/>
      <c r="H422"/>
    </row>
    <row r="423" spans="7:8" x14ac:dyDescent="0.25">
      <c r="G423"/>
      <c r="H423"/>
    </row>
    <row r="424" spans="7:8" x14ac:dyDescent="0.25">
      <c r="G424"/>
      <c r="H424"/>
    </row>
    <row r="425" spans="7:8" x14ac:dyDescent="0.25">
      <c r="G425"/>
      <c r="H425"/>
    </row>
    <row r="426" spans="7:8" x14ac:dyDescent="0.25">
      <c r="G426"/>
      <c r="H426"/>
    </row>
    <row r="427" spans="7:8" x14ac:dyDescent="0.25">
      <c r="G427"/>
      <c r="H427"/>
    </row>
    <row r="428" spans="7:8" x14ac:dyDescent="0.25">
      <c r="G428"/>
      <c r="H428"/>
    </row>
    <row r="429" spans="7:8" x14ac:dyDescent="0.25">
      <c r="G429"/>
      <c r="H429"/>
    </row>
    <row r="430" spans="7:8" x14ac:dyDescent="0.25">
      <c r="G430"/>
      <c r="H430"/>
    </row>
    <row r="431" spans="7:8" x14ac:dyDescent="0.25">
      <c r="G431"/>
      <c r="H431"/>
    </row>
    <row r="432" spans="7:8" x14ac:dyDescent="0.25">
      <c r="G432"/>
      <c r="H432"/>
    </row>
    <row r="433" spans="7:8" x14ac:dyDescent="0.25">
      <c r="G433"/>
      <c r="H433"/>
    </row>
    <row r="434" spans="7:8" x14ac:dyDescent="0.25">
      <c r="G434"/>
      <c r="H434"/>
    </row>
    <row r="435" spans="7:8" x14ac:dyDescent="0.25">
      <c r="G435"/>
      <c r="H435"/>
    </row>
    <row r="436" spans="7:8" x14ac:dyDescent="0.25">
      <c r="G436"/>
      <c r="H436"/>
    </row>
    <row r="437" spans="7:8" x14ac:dyDescent="0.25">
      <c r="G437"/>
      <c r="H437"/>
    </row>
    <row r="438" spans="7:8" x14ac:dyDescent="0.25">
      <c r="G438"/>
      <c r="H438"/>
    </row>
    <row r="439" spans="7:8" x14ac:dyDescent="0.25">
      <c r="G439"/>
      <c r="H439"/>
    </row>
    <row r="440" spans="7:8" x14ac:dyDescent="0.25">
      <c r="G440"/>
      <c r="H440"/>
    </row>
    <row r="441" spans="7:8" x14ac:dyDescent="0.25">
      <c r="G441"/>
      <c r="H441"/>
    </row>
    <row r="442" spans="7:8" x14ac:dyDescent="0.25">
      <c r="G442"/>
      <c r="H442"/>
    </row>
    <row r="443" spans="7:8" x14ac:dyDescent="0.25">
      <c r="G443"/>
      <c r="H443"/>
    </row>
    <row r="444" spans="7:8" x14ac:dyDescent="0.25">
      <c r="G444"/>
      <c r="H444"/>
    </row>
    <row r="445" spans="7:8" x14ac:dyDescent="0.25">
      <c r="G445"/>
      <c r="H445"/>
    </row>
    <row r="446" spans="7:8" x14ac:dyDescent="0.25">
      <c r="G446"/>
      <c r="H446"/>
    </row>
    <row r="447" spans="7:8" x14ac:dyDescent="0.25">
      <c r="G447"/>
      <c r="H447"/>
    </row>
  </sheetData>
  <mergeCells count="100">
    <mergeCell ref="A23:C23"/>
    <mergeCell ref="B25:C25"/>
    <mergeCell ref="A7:C7"/>
    <mergeCell ref="B8:C8"/>
    <mergeCell ref="D25:G25"/>
    <mergeCell ref="D8:H8"/>
    <mergeCell ref="A15:C15"/>
    <mergeCell ref="B17:C17"/>
    <mergeCell ref="A19:C19"/>
    <mergeCell ref="B21:C21"/>
    <mergeCell ref="A27:C27"/>
    <mergeCell ref="B29:C29"/>
    <mergeCell ref="D29:G29"/>
    <mergeCell ref="D54:G54"/>
    <mergeCell ref="A35:C35"/>
    <mergeCell ref="A37:C37"/>
    <mergeCell ref="A39:C39"/>
    <mergeCell ref="B40:C40"/>
    <mergeCell ref="D40:G40"/>
    <mergeCell ref="A42:C42"/>
    <mergeCell ref="A43:G43"/>
    <mergeCell ref="B44:C44"/>
    <mergeCell ref="D44:G44"/>
    <mergeCell ref="A31:C31"/>
    <mergeCell ref="B33:C33"/>
    <mergeCell ref="A83:G83"/>
    <mergeCell ref="B84:C84"/>
    <mergeCell ref="D84:G84"/>
    <mergeCell ref="A91:C91"/>
    <mergeCell ref="B112:C112"/>
    <mergeCell ref="D112:G112"/>
    <mergeCell ref="A92:G92"/>
    <mergeCell ref="B93:C93"/>
    <mergeCell ref="D93:G93"/>
    <mergeCell ref="A95:C95"/>
    <mergeCell ref="A96:G96"/>
    <mergeCell ref="B97:C97"/>
    <mergeCell ref="D97:G97"/>
    <mergeCell ref="A99:C99"/>
    <mergeCell ref="A100:G100"/>
    <mergeCell ref="B101:C101"/>
    <mergeCell ref="A76:C76"/>
    <mergeCell ref="A77:G77"/>
    <mergeCell ref="B78:C78"/>
    <mergeCell ref="D78:G78"/>
    <mergeCell ref="A82:C82"/>
    <mergeCell ref="A3:F3"/>
    <mergeCell ref="A11:C11"/>
    <mergeCell ref="B13:C13"/>
    <mergeCell ref="D13:G13"/>
    <mergeCell ref="A103:C103"/>
    <mergeCell ref="A66:C66"/>
    <mergeCell ref="A67:G67"/>
    <mergeCell ref="B68:C68"/>
    <mergeCell ref="D68:G68"/>
    <mergeCell ref="A70:C70"/>
    <mergeCell ref="A71:G71"/>
    <mergeCell ref="B72:C72"/>
    <mergeCell ref="D72:G72"/>
    <mergeCell ref="A52:C52"/>
    <mergeCell ref="A53:G53"/>
    <mergeCell ref="B54:C54"/>
    <mergeCell ref="D101:G101"/>
    <mergeCell ref="A122:C122"/>
    <mergeCell ref="A123:G123"/>
    <mergeCell ref="B124:C124"/>
    <mergeCell ref="D124:G124"/>
    <mergeCell ref="A118:G118"/>
    <mergeCell ref="B119:C119"/>
    <mergeCell ref="A104:G104"/>
    <mergeCell ref="B105:C105"/>
    <mergeCell ref="D105:G105"/>
    <mergeCell ref="A110:C110"/>
    <mergeCell ref="A111:G111"/>
    <mergeCell ref="D119:G119"/>
    <mergeCell ref="A117:C117"/>
    <mergeCell ref="A132:C132"/>
    <mergeCell ref="A126:C126"/>
    <mergeCell ref="A127:G127"/>
    <mergeCell ref="B128:C128"/>
    <mergeCell ref="D128:G128"/>
    <mergeCell ref="A133:G133"/>
    <mergeCell ref="B134:C134"/>
    <mergeCell ref="D134:G134"/>
    <mergeCell ref="A136:C136"/>
    <mergeCell ref="A137:G137"/>
    <mergeCell ref="B138:C138"/>
    <mergeCell ref="D138:G138"/>
    <mergeCell ref="A140:C140"/>
    <mergeCell ref="A141:G141"/>
    <mergeCell ref="A150:C150"/>
    <mergeCell ref="A151:G151"/>
    <mergeCell ref="A152:C152"/>
    <mergeCell ref="A154:C154"/>
    <mergeCell ref="B142:C142"/>
    <mergeCell ref="D142:G142"/>
    <mergeCell ref="A144:C144"/>
    <mergeCell ref="A145:G145"/>
    <mergeCell ref="B146:C146"/>
    <mergeCell ref="D146:G146"/>
  </mergeCells>
  <printOptions horizontalCentered="1"/>
  <pageMargins left="0.39370078740157477" right="0.39370078740157477" top="0.78740157480314954" bottom="0.39370078740157477" header="0" footer="0"/>
  <pageSetup paperSize="9" scale="65" fitToHeight="2" orientation="portrait" r:id="rId1"/>
  <headerFooter>
    <oddHeader>&amp;C&amp;F</oddHeader>
    <oddFooter>Stránka &amp;P z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V98"/>
  <sheetViews>
    <sheetView topLeftCell="A2" workbookViewId="0">
      <selection activeCell="B91" sqref="B91"/>
    </sheetView>
  </sheetViews>
  <sheetFormatPr defaultRowHeight="11.25" x14ac:dyDescent="0.2"/>
  <cols>
    <col min="1" max="1" width="63.85546875" style="4" customWidth="1"/>
    <col min="2" max="2" width="14.42578125" style="4" customWidth="1"/>
    <col min="3" max="3" width="9.140625" style="4"/>
    <col min="4" max="4" width="11.28515625" style="4" bestFit="1" customWidth="1"/>
    <col min="5" max="16384" width="9.140625" style="4"/>
  </cols>
  <sheetData>
    <row r="1" spans="1:2" hidden="1" x14ac:dyDescent="0.2"/>
    <row r="2" spans="1:2" ht="12.75" x14ac:dyDescent="0.2">
      <c r="A2" s="1" t="s">
        <v>453</v>
      </c>
      <c r="B2" s="187"/>
    </row>
    <row r="3" spans="1:2" ht="12.75" x14ac:dyDescent="0.2">
      <c r="A3" s="1"/>
      <c r="B3" s="187"/>
    </row>
    <row r="4" spans="1:2" s="52" customFormat="1" ht="18.75" x14ac:dyDescent="0.3">
      <c r="A4" s="43" t="s">
        <v>455</v>
      </c>
      <c r="B4" s="187"/>
    </row>
    <row r="5" spans="1:2" s="3" customFormat="1" ht="18.75" x14ac:dyDescent="0.3">
      <c r="A5" s="1" t="s">
        <v>0</v>
      </c>
      <c r="B5" s="188"/>
    </row>
    <row r="6" spans="1:2" ht="12.75" x14ac:dyDescent="0.2">
      <c r="A6" s="189" t="s">
        <v>454</v>
      </c>
      <c r="B6" s="128"/>
    </row>
    <row r="7" spans="1:2" ht="12.75" x14ac:dyDescent="0.2">
      <c r="A7" s="190" t="s">
        <v>53</v>
      </c>
      <c r="B7" s="191">
        <v>249000</v>
      </c>
    </row>
    <row r="8" spans="1:2" ht="12.75" x14ac:dyDescent="0.2">
      <c r="A8" s="190" t="s">
        <v>54</v>
      </c>
      <c r="B8" s="191">
        <v>330000</v>
      </c>
    </row>
    <row r="9" spans="1:2" ht="12.75" x14ac:dyDescent="0.2">
      <c r="A9" s="190" t="s">
        <v>55</v>
      </c>
      <c r="B9" s="191">
        <v>30000</v>
      </c>
    </row>
    <row r="10" spans="1:2" ht="12.75" x14ac:dyDescent="0.2">
      <c r="A10" s="190" t="s">
        <v>56</v>
      </c>
      <c r="B10" s="191">
        <v>300000</v>
      </c>
    </row>
    <row r="11" spans="1:2" ht="12.75" x14ac:dyDescent="0.2">
      <c r="A11" s="190" t="s">
        <v>57</v>
      </c>
      <c r="B11" s="191">
        <v>49000</v>
      </c>
    </row>
    <row r="12" spans="1:2" ht="12.75" x14ac:dyDescent="0.2">
      <c r="A12" s="190" t="s">
        <v>58</v>
      </c>
      <c r="B12" s="191">
        <v>16000</v>
      </c>
    </row>
    <row r="13" spans="1:2" ht="12.75" x14ac:dyDescent="0.2">
      <c r="A13" s="190" t="s">
        <v>59</v>
      </c>
      <c r="B13" s="191">
        <v>183000</v>
      </c>
    </row>
    <row r="14" spans="1:2" ht="12.75" x14ac:dyDescent="0.2">
      <c r="A14" s="190" t="s">
        <v>60</v>
      </c>
      <c r="B14" s="191">
        <v>41000</v>
      </c>
    </row>
    <row r="15" spans="1:2" ht="12.75" x14ac:dyDescent="0.2">
      <c r="A15" s="190" t="s">
        <v>61</v>
      </c>
      <c r="B15" s="191">
        <v>116000</v>
      </c>
    </row>
    <row r="16" spans="1:2" ht="12.75" x14ac:dyDescent="0.2">
      <c r="A16" s="190" t="s">
        <v>62</v>
      </c>
      <c r="B16" s="191">
        <v>86000</v>
      </c>
    </row>
    <row r="17" spans="1:2" ht="12.75" x14ac:dyDescent="0.2">
      <c r="A17" s="190" t="s">
        <v>434</v>
      </c>
      <c r="B17" s="191">
        <v>5000</v>
      </c>
    </row>
    <row r="18" spans="1:2" ht="12.75" x14ac:dyDescent="0.2">
      <c r="A18" s="190" t="s">
        <v>63</v>
      </c>
      <c r="B18" s="191">
        <v>154000</v>
      </c>
    </row>
    <row r="19" spans="1:2" ht="12.75" x14ac:dyDescent="0.2">
      <c r="A19" s="190" t="s">
        <v>298</v>
      </c>
      <c r="B19" s="191">
        <v>9000</v>
      </c>
    </row>
    <row r="20" spans="1:2" ht="12.75" x14ac:dyDescent="0.2">
      <c r="A20" s="190" t="s">
        <v>299</v>
      </c>
      <c r="B20" s="191">
        <v>10000</v>
      </c>
    </row>
    <row r="21" spans="1:2" ht="12.75" x14ac:dyDescent="0.2">
      <c r="A21" s="190" t="s">
        <v>64</v>
      </c>
      <c r="B21" s="191">
        <v>8000</v>
      </c>
    </row>
    <row r="22" spans="1:2" ht="12.75" x14ac:dyDescent="0.2">
      <c r="A22" s="190" t="s">
        <v>65</v>
      </c>
      <c r="B22" s="191">
        <v>19000</v>
      </c>
    </row>
    <row r="23" spans="1:2" ht="12.75" x14ac:dyDescent="0.2">
      <c r="A23" s="190" t="s">
        <v>66</v>
      </c>
      <c r="B23" s="191">
        <v>44000</v>
      </c>
    </row>
    <row r="24" spans="1:2" ht="12.75" x14ac:dyDescent="0.2">
      <c r="A24" s="190" t="s">
        <v>67</v>
      </c>
      <c r="B24" s="191">
        <v>15000</v>
      </c>
    </row>
    <row r="25" spans="1:2" ht="12.75" x14ac:dyDescent="0.2">
      <c r="A25" s="190" t="s">
        <v>68</v>
      </c>
      <c r="B25" s="191">
        <v>31000</v>
      </c>
    </row>
    <row r="26" spans="1:2" ht="12.75" x14ac:dyDescent="0.2">
      <c r="A26" s="190" t="s">
        <v>69</v>
      </c>
      <c r="B26" s="191">
        <v>34000</v>
      </c>
    </row>
    <row r="27" spans="1:2" ht="12.75" x14ac:dyDescent="0.2">
      <c r="A27" s="190" t="s">
        <v>70</v>
      </c>
      <c r="B27" s="191">
        <v>11000</v>
      </c>
    </row>
    <row r="28" spans="1:2" s="3" customFormat="1" ht="12.75" x14ac:dyDescent="0.2">
      <c r="A28" s="190" t="s">
        <v>300</v>
      </c>
      <c r="B28" s="191">
        <v>6000</v>
      </c>
    </row>
    <row r="29" spans="1:2" s="3" customFormat="1" ht="12.75" x14ac:dyDescent="0.2">
      <c r="A29" s="190" t="s">
        <v>165</v>
      </c>
      <c r="B29" s="191">
        <v>18000</v>
      </c>
    </row>
    <row r="30" spans="1:2" s="3" customFormat="1" ht="12.75" x14ac:dyDescent="0.2">
      <c r="A30" s="190" t="s">
        <v>125</v>
      </c>
      <c r="B30" s="191">
        <v>21000</v>
      </c>
    </row>
    <row r="31" spans="1:2" s="3" customFormat="1" ht="12.75" x14ac:dyDescent="0.2">
      <c r="A31" s="190" t="s">
        <v>166</v>
      </c>
      <c r="B31" s="191">
        <v>24000</v>
      </c>
    </row>
    <row r="32" spans="1:2" s="3" customFormat="1" ht="12.75" x14ac:dyDescent="0.2">
      <c r="A32" s="192" t="s">
        <v>167</v>
      </c>
      <c r="B32" s="191">
        <v>59000</v>
      </c>
    </row>
    <row r="33" spans="1:152" s="3" customFormat="1" ht="12.75" x14ac:dyDescent="0.2">
      <c r="A33" s="192" t="s">
        <v>435</v>
      </c>
      <c r="B33" s="191">
        <v>8000</v>
      </c>
    </row>
    <row r="34" spans="1:152" s="3" customFormat="1" ht="13.5" thickBot="1" x14ac:dyDescent="0.25">
      <c r="A34" s="192" t="s">
        <v>301</v>
      </c>
      <c r="B34" s="191">
        <v>18000</v>
      </c>
    </row>
    <row r="35" spans="1:152" s="53" customFormat="1" ht="13.5" thickBot="1" x14ac:dyDescent="0.25">
      <c r="A35" s="193" t="s">
        <v>38</v>
      </c>
      <c r="B35" s="194">
        <f>SUM(B7:B34)</f>
        <v>1894000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</row>
    <row r="36" spans="1:152" ht="12.75" x14ac:dyDescent="0.2">
      <c r="A36" s="18"/>
      <c r="B36" s="195"/>
    </row>
    <row r="37" spans="1:152" ht="12.75" x14ac:dyDescent="0.2">
      <c r="A37" s="189" t="s">
        <v>456</v>
      </c>
      <c r="B37" s="196"/>
    </row>
    <row r="38" spans="1:152" ht="12.75" x14ac:dyDescent="0.2">
      <c r="A38" s="190" t="s">
        <v>53</v>
      </c>
      <c r="B38" s="191">
        <v>285000</v>
      </c>
    </row>
    <row r="39" spans="1:152" ht="12.75" x14ac:dyDescent="0.2">
      <c r="A39" s="190" t="s">
        <v>54</v>
      </c>
      <c r="B39" s="191">
        <v>360580</v>
      </c>
    </row>
    <row r="40" spans="1:152" ht="12.75" x14ac:dyDescent="0.2">
      <c r="A40" s="190" t="s">
        <v>168</v>
      </c>
      <c r="B40" s="191">
        <v>97000</v>
      </c>
    </row>
    <row r="41" spans="1:152" ht="12.75" x14ac:dyDescent="0.2">
      <c r="A41" s="190" t="s">
        <v>71</v>
      </c>
      <c r="B41" s="191">
        <v>20600</v>
      </c>
    </row>
    <row r="42" spans="1:152" ht="12.75" x14ac:dyDescent="0.2">
      <c r="A42" s="190" t="s">
        <v>436</v>
      </c>
      <c r="B42" s="191">
        <v>128571</v>
      </c>
    </row>
    <row r="43" spans="1:152" ht="12.75" x14ac:dyDescent="0.2">
      <c r="A43" s="190" t="s">
        <v>437</v>
      </c>
      <c r="B43" s="191">
        <v>17100</v>
      </c>
    </row>
    <row r="44" spans="1:152" ht="12.75" x14ac:dyDescent="0.2">
      <c r="A44" s="190" t="s">
        <v>438</v>
      </c>
      <c r="B44" s="191">
        <v>7600</v>
      </c>
    </row>
    <row r="45" spans="1:152" ht="12.75" x14ac:dyDescent="0.2">
      <c r="A45" s="197" t="s">
        <v>129</v>
      </c>
      <c r="B45" s="191">
        <v>15300</v>
      </c>
    </row>
    <row r="46" spans="1:152" ht="12.75" x14ac:dyDescent="0.2">
      <c r="A46" s="190" t="s">
        <v>439</v>
      </c>
      <c r="B46" s="191">
        <v>6000</v>
      </c>
    </row>
    <row r="47" spans="1:152" ht="12.75" x14ac:dyDescent="0.2">
      <c r="A47" s="190" t="s">
        <v>440</v>
      </c>
      <c r="B47" s="191">
        <v>40726</v>
      </c>
    </row>
    <row r="48" spans="1:152" ht="12.75" x14ac:dyDescent="0.2">
      <c r="A48" s="190" t="s">
        <v>441</v>
      </c>
      <c r="B48" s="191">
        <v>13900</v>
      </c>
    </row>
    <row r="49" spans="1:2" ht="12.75" x14ac:dyDescent="0.2">
      <c r="A49" s="190" t="s">
        <v>144</v>
      </c>
      <c r="B49" s="191">
        <v>112100</v>
      </c>
    </row>
    <row r="50" spans="1:2" ht="12.75" x14ac:dyDescent="0.2">
      <c r="A50" s="190" t="s">
        <v>442</v>
      </c>
      <c r="B50" s="191">
        <v>17400</v>
      </c>
    </row>
    <row r="51" spans="1:2" ht="12.75" x14ac:dyDescent="0.2">
      <c r="A51" s="190" t="s">
        <v>125</v>
      </c>
      <c r="B51" s="191">
        <v>13600</v>
      </c>
    </row>
    <row r="52" spans="1:2" ht="12.75" x14ac:dyDescent="0.2">
      <c r="A52" s="197" t="s">
        <v>76</v>
      </c>
      <c r="B52" s="191">
        <v>27000</v>
      </c>
    </row>
    <row r="53" spans="1:2" ht="12.75" x14ac:dyDescent="0.2">
      <c r="A53" s="190" t="s">
        <v>302</v>
      </c>
      <c r="B53" s="191">
        <v>14100</v>
      </c>
    </row>
    <row r="54" spans="1:2" ht="12.75" x14ac:dyDescent="0.2">
      <c r="A54" s="193" t="s">
        <v>38</v>
      </c>
      <c r="B54" s="194">
        <f>SUM(B38:B53)</f>
        <v>1176577</v>
      </c>
    </row>
    <row r="55" spans="1:2" ht="12.75" x14ac:dyDescent="0.2">
      <c r="A55" s="198"/>
      <c r="B55" s="19"/>
    </row>
    <row r="56" spans="1:2" ht="12.75" x14ac:dyDescent="0.2">
      <c r="A56" s="189" t="s">
        <v>457</v>
      </c>
      <c r="B56" s="128"/>
    </row>
    <row r="57" spans="1:2" ht="12.75" x14ac:dyDescent="0.2">
      <c r="A57" s="197" t="s">
        <v>126</v>
      </c>
      <c r="B57" s="191">
        <v>131000</v>
      </c>
    </row>
    <row r="58" spans="1:2" ht="12.75" x14ac:dyDescent="0.2">
      <c r="A58" s="197" t="s">
        <v>72</v>
      </c>
      <c r="B58" s="191">
        <v>950000</v>
      </c>
    </row>
    <row r="59" spans="1:2" ht="12.75" x14ac:dyDescent="0.2">
      <c r="A59" s="197" t="s">
        <v>169</v>
      </c>
      <c r="B59" s="191">
        <v>10000</v>
      </c>
    </row>
    <row r="60" spans="1:2" ht="12.75" x14ac:dyDescent="0.2">
      <c r="A60" s="197" t="s">
        <v>73</v>
      </c>
      <c r="B60" s="191">
        <v>90000</v>
      </c>
    </row>
    <row r="61" spans="1:2" ht="12.75" x14ac:dyDescent="0.2">
      <c r="A61" s="197" t="s">
        <v>170</v>
      </c>
      <c r="B61" s="191">
        <v>18000</v>
      </c>
    </row>
    <row r="62" spans="1:2" ht="12.75" x14ac:dyDescent="0.2">
      <c r="A62" s="197" t="s">
        <v>127</v>
      </c>
      <c r="B62" s="191">
        <v>157000</v>
      </c>
    </row>
    <row r="63" spans="1:2" ht="12.75" x14ac:dyDescent="0.2">
      <c r="A63" s="197" t="s">
        <v>74</v>
      </c>
      <c r="B63" s="191">
        <v>177000</v>
      </c>
    </row>
    <row r="64" spans="1:2" ht="12.75" x14ac:dyDescent="0.2">
      <c r="A64" s="197" t="s">
        <v>443</v>
      </c>
      <c r="B64" s="191">
        <v>18000</v>
      </c>
    </row>
    <row r="65" spans="1:2" ht="12.75" x14ac:dyDescent="0.2">
      <c r="A65" s="197" t="s">
        <v>444</v>
      </c>
      <c r="B65" s="191">
        <v>22000</v>
      </c>
    </row>
    <row r="66" spans="1:2" ht="12.75" x14ac:dyDescent="0.2">
      <c r="A66" s="197" t="s">
        <v>445</v>
      </c>
      <c r="B66" s="191">
        <v>8300</v>
      </c>
    </row>
    <row r="67" spans="1:2" ht="12.75" x14ac:dyDescent="0.2">
      <c r="A67" s="197" t="s">
        <v>171</v>
      </c>
      <c r="B67" s="191">
        <v>23000</v>
      </c>
    </row>
    <row r="68" spans="1:2" ht="12.75" x14ac:dyDescent="0.2">
      <c r="A68" s="197" t="s">
        <v>142</v>
      </c>
      <c r="B68" s="191">
        <v>67000</v>
      </c>
    </row>
    <row r="69" spans="1:2" ht="12.75" x14ac:dyDescent="0.2">
      <c r="A69" s="197" t="s">
        <v>143</v>
      </c>
      <c r="B69" s="191">
        <v>18700</v>
      </c>
    </row>
    <row r="70" spans="1:2" ht="12.75" x14ac:dyDescent="0.2">
      <c r="A70" s="193" t="s">
        <v>128</v>
      </c>
      <c r="B70" s="194">
        <f>SUM(B57:B69)</f>
        <v>1690000</v>
      </c>
    </row>
    <row r="71" spans="1:2" ht="12.75" x14ac:dyDescent="0.2">
      <c r="A71" s="16"/>
      <c r="B71" s="19"/>
    </row>
    <row r="72" spans="1:2" ht="12.75" x14ac:dyDescent="0.2">
      <c r="A72" s="189" t="s">
        <v>458</v>
      </c>
      <c r="B72" s="196"/>
    </row>
    <row r="73" spans="1:2" ht="12.75" x14ac:dyDescent="0.2">
      <c r="A73" s="192" t="s">
        <v>303</v>
      </c>
      <c r="B73" s="191">
        <v>49000</v>
      </c>
    </row>
    <row r="74" spans="1:2" ht="12.75" x14ac:dyDescent="0.2">
      <c r="A74" s="192" t="s">
        <v>446</v>
      </c>
      <c r="B74" s="191">
        <v>6000</v>
      </c>
    </row>
    <row r="75" spans="1:2" ht="12.75" x14ac:dyDescent="0.2">
      <c r="A75" s="192" t="s">
        <v>435</v>
      </c>
      <c r="B75" s="191">
        <v>11000</v>
      </c>
    </row>
    <row r="76" spans="1:2" ht="12.75" x14ac:dyDescent="0.2">
      <c r="A76" s="192" t="s">
        <v>447</v>
      </c>
      <c r="B76" s="191">
        <v>4000</v>
      </c>
    </row>
    <row r="77" spans="1:2" ht="12.75" x14ac:dyDescent="0.2">
      <c r="A77" s="192" t="s">
        <v>301</v>
      </c>
      <c r="B77" s="191">
        <v>3000</v>
      </c>
    </row>
    <row r="78" spans="1:2" ht="12.75" x14ac:dyDescent="0.2">
      <c r="A78" s="192" t="s">
        <v>448</v>
      </c>
      <c r="B78" s="191">
        <v>11000</v>
      </c>
    </row>
    <row r="79" spans="1:2" ht="12.75" x14ac:dyDescent="0.2">
      <c r="A79" s="192" t="s">
        <v>449</v>
      </c>
      <c r="B79" s="191">
        <v>13000</v>
      </c>
    </row>
    <row r="80" spans="1:2" ht="12.75" x14ac:dyDescent="0.2">
      <c r="A80" s="197" t="s">
        <v>76</v>
      </c>
      <c r="B80" s="191">
        <v>7000</v>
      </c>
    </row>
    <row r="81" spans="1:2" ht="12.75" x14ac:dyDescent="0.2">
      <c r="A81" s="192" t="s">
        <v>172</v>
      </c>
      <c r="B81" s="191">
        <v>25000</v>
      </c>
    </row>
    <row r="82" spans="1:2" ht="12.75" x14ac:dyDescent="0.2">
      <c r="A82" s="190" t="s">
        <v>125</v>
      </c>
      <c r="B82" s="191">
        <v>10000</v>
      </c>
    </row>
    <row r="83" spans="1:2" ht="12.75" x14ac:dyDescent="0.2">
      <c r="A83" s="192" t="s">
        <v>75</v>
      </c>
      <c r="B83" s="191">
        <v>12000</v>
      </c>
    </row>
    <row r="84" spans="1:2" ht="12.75" x14ac:dyDescent="0.2">
      <c r="A84" s="197" t="s">
        <v>129</v>
      </c>
      <c r="B84" s="191">
        <v>5000</v>
      </c>
    </row>
    <row r="85" spans="1:2" ht="12.75" x14ac:dyDescent="0.2">
      <c r="A85" s="190" t="s">
        <v>304</v>
      </c>
      <c r="B85" s="191">
        <v>5000</v>
      </c>
    </row>
    <row r="86" spans="1:2" ht="12.75" x14ac:dyDescent="0.2">
      <c r="A86" s="190" t="s">
        <v>144</v>
      </c>
      <c r="B86" s="191">
        <v>29000</v>
      </c>
    </row>
    <row r="87" spans="1:2" ht="12.75" x14ac:dyDescent="0.2">
      <c r="A87" s="190" t="s">
        <v>173</v>
      </c>
      <c r="B87" s="191">
        <v>3000</v>
      </c>
    </row>
    <row r="88" spans="1:2" ht="12.75" x14ac:dyDescent="0.2">
      <c r="A88" s="193" t="s">
        <v>38</v>
      </c>
      <c r="B88" s="194">
        <f>SUM(B73:B87)</f>
        <v>193000</v>
      </c>
    </row>
    <row r="89" spans="1:2" ht="12.75" x14ac:dyDescent="0.2">
      <c r="A89" s="1"/>
      <c r="B89" s="19"/>
    </row>
    <row r="90" spans="1:2" ht="12.75" x14ac:dyDescent="0.2">
      <c r="A90" s="189" t="s">
        <v>459</v>
      </c>
      <c r="B90" s="128"/>
    </row>
    <row r="91" spans="1:2" ht="12.75" x14ac:dyDescent="0.2">
      <c r="A91" s="190" t="s">
        <v>174</v>
      </c>
      <c r="B91" s="191">
        <v>3000</v>
      </c>
    </row>
    <row r="92" spans="1:2" ht="12.75" x14ac:dyDescent="0.2">
      <c r="A92" s="190" t="s">
        <v>450</v>
      </c>
      <c r="B92" s="191">
        <v>14000</v>
      </c>
    </row>
    <row r="93" spans="1:2" ht="12.75" x14ac:dyDescent="0.2">
      <c r="A93" s="197" t="s">
        <v>145</v>
      </c>
      <c r="B93" s="191">
        <v>4000</v>
      </c>
    </row>
    <row r="94" spans="1:2" ht="12.75" x14ac:dyDescent="0.2">
      <c r="A94" s="197" t="s">
        <v>175</v>
      </c>
      <c r="B94" s="191">
        <v>4000</v>
      </c>
    </row>
    <row r="95" spans="1:2" ht="12.75" x14ac:dyDescent="0.2">
      <c r="A95" s="197" t="s">
        <v>176</v>
      </c>
      <c r="B95" s="191">
        <v>4000</v>
      </c>
    </row>
    <row r="96" spans="1:2" ht="12.75" x14ac:dyDescent="0.2">
      <c r="A96" s="190" t="s">
        <v>451</v>
      </c>
      <c r="B96" s="191">
        <v>2000</v>
      </c>
    </row>
    <row r="97" spans="1:2" ht="12.75" x14ac:dyDescent="0.2">
      <c r="A97" s="197" t="s">
        <v>452</v>
      </c>
      <c r="B97" s="191">
        <v>4000</v>
      </c>
    </row>
    <row r="98" spans="1:2" ht="12.75" x14ac:dyDescent="0.2">
      <c r="A98" s="193" t="s">
        <v>128</v>
      </c>
      <c r="B98" s="194">
        <f>SUM(B91:B97)</f>
        <v>35000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41"/>
  <sheetViews>
    <sheetView workbookViewId="0">
      <selection activeCell="K35" sqref="K35"/>
    </sheetView>
  </sheetViews>
  <sheetFormatPr defaultRowHeight="15" x14ac:dyDescent="0.25"/>
  <cols>
    <col min="1" max="1" width="14.140625" customWidth="1"/>
    <col min="2" max="2" width="35.28515625" customWidth="1"/>
    <col min="3" max="3" width="30.28515625" customWidth="1"/>
    <col min="4" max="4" width="23.7109375" customWidth="1"/>
  </cols>
  <sheetData>
    <row r="1" spans="1:3" x14ac:dyDescent="0.25">
      <c r="A1" s="5" t="s">
        <v>83</v>
      </c>
      <c r="B1" s="1"/>
      <c r="C1" s="1"/>
    </row>
    <row r="2" spans="1:3" x14ac:dyDescent="0.25">
      <c r="A2" s="13"/>
    </row>
    <row r="3" spans="1:3" s="15" customFormat="1" ht="15.75" x14ac:dyDescent="0.25">
      <c r="A3" s="43" t="s">
        <v>460</v>
      </c>
      <c r="B3" s="2"/>
      <c r="C3" s="2"/>
    </row>
    <row r="4" spans="1:3" s="15" customFormat="1" ht="15.75" x14ac:dyDescent="0.25">
      <c r="A4" s="1" t="s">
        <v>0</v>
      </c>
      <c r="B4" s="2"/>
      <c r="C4" s="2"/>
    </row>
    <row r="6" spans="1:3" x14ac:dyDescent="0.25">
      <c r="A6" s="56" t="s">
        <v>84</v>
      </c>
      <c r="B6" s="56" t="s">
        <v>85</v>
      </c>
      <c r="C6" s="66" t="s">
        <v>461</v>
      </c>
    </row>
    <row r="7" spans="1:3" x14ac:dyDescent="0.25">
      <c r="A7" s="56">
        <v>2310010</v>
      </c>
      <c r="B7" s="59" t="s">
        <v>86</v>
      </c>
      <c r="C7" s="60">
        <v>3601456.81</v>
      </c>
    </row>
    <row r="8" spans="1:3" x14ac:dyDescent="0.25">
      <c r="A8" s="56">
        <v>2310011</v>
      </c>
      <c r="B8" s="59" t="s">
        <v>87</v>
      </c>
      <c r="C8" s="60">
        <v>930532.78</v>
      </c>
    </row>
    <row r="9" spans="1:3" x14ac:dyDescent="0.25">
      <c r="A9" s="56">
        <v>2310012</v>
      </c>
      <c r="B9" s="59" t="s">
        <v>88</v>
      </c>
      <c r="C9" s="60">
        <v>35731384.310000002</v>
      </c>
    </row>
    <row r="10" spans="1:3" x14ac:dyDescent="0.25">
      <c r="A10" s="56">
        <v>2310018</v>
      </c>
      <c r="B10" s="59" t="s">
        <v>89</v>
      </c>
      <c r="C10" s="60">
        <v>10035.67</v>
      </c>
    </row>
    <row r="11" spans="1:3" x14ac:dyDescent="0.25">
      <c r="A11" s="56">
        <v>2310019</v>
      </c>
      <c r="B11" s="59" t="s">
        <v>90</v>
      </c>
      <c r="C11" s="60">
        <v>19476925.609999999</v>
      </c>
    </row>
    <row r="12" spans="1:3" x14ac:dyDescent="0.25">
      <c r="A12" s="56">
        <v>2310020</v>
      </c>
      <c r="B12" s="59" t="s">
        <v>135</v>
      </c>
      <c r="C12" s="60">
        <v>1016979.53</v>
      </c>
    </row>
    <row r="13" spans="1:3" x14ac:dyDescent="0.25">
      <c r="A13" s="56">
        <v>2310700</v>
      </c>
      <c r="B13" s="59" t="s">
        <v>97</v>
      </c>
      <c r="C13" s="60">
        <v>23204223.43</v>
      </c>
    </row>
    <row r="14" spans="1:3" x14ac:dyDescent="0.25">
      <c r="A14" s="56">
        <v>2310800</v>
      </c>
      <c r="B14" s="59" t="s">
        <v>311</v>
      </c>
      <c r="C14" s="60">
        <v>1999.49</v>
      </c>
    </row>
    <row r="15" spans="1:3" x14ac:dyDescent="0.25">
      <c r="A15" s="55"/>
      <c r="B15" s="56" t="s">
        <v>91</v>
      </c>
      <c r="C15" s="69">
        <f>SUM(C7:C14)</f>
        <v>83973537.63000001</v>
      </c>
    </row>
    <row r="16" spans="1:3" x14ac:dyDescent="0.25">
      <c r="A16" s="56">
        <v>2360100</v>
      </c>
      <c r="B16" s="59" t="s">
        <v>92</v>
      </c>
      <c r="C16" s="60">
        <v>196898.42</v>
      </c>
    </row>
    <row r="17" spans="1:4" x14ac:dyDescent="0.25">
      <c r="A17" s="55"/>
      <c r="B17" s="56" t="s">
        <v>93</v>
      </c>
      <c r="C17" s="69">
        <f>SUM(C16)</f>
        <v>196898.42</v>
      </c>
    </row>
    <row r="18" spans="1:4" x14ac:dyDescent="0.25">
      <c r="A18" s="55"/>
      <c r="B18" s="56" t="s">
        <v>94</v>
      </c>
      <c r="C18" s="67">
        <f>SUM(C17,C15)</f>
        <v>84170436.050000012</v>
      </c>
    </row>
    <row r="19" spans="1:4" x14ac:dyDescent="0.25">
      <c r="A19" s="56">
        <v>2450040</v>
      </c>
      <c r="B19" s="59" t="s">
        <v>95</v>
      </c>
      <c r="C19" s="60">
        <v>5677513.6200000001</v>
      </c>
    </row>
    <row r="21" spans="1:4" x14ac:dyDescent="0.25">
      <c r="A21" s="3" t="s">
        <v>96</v>
      </c>
      <c r="B21" s="1"/>
      <c r="C21" s="1"/>
    </row>
    <row r="22" spans="1:4" x14ac:dyDescent="0.25">
      <c r="A22" s="3" t="s">
        <v>136</v>
      </c>
      <c r="B22" s="1"/>
      <c r="C22" s="1"/>
    </row>
    <row r="24" spans="1:4" s="54" customFormat="1" x14ac:dyDescent="0.25">
      <c r="A24" s="199" t="s">
        <v>464</v>
      </c>
      <c r="B24" s="18"/>
      <c r="C24" s="18"/>
    </row>
    <row r="25" spans="1:4" s="54" customFormat="1" x14ac:dyDescent="0.25">
      <c r="A25" s="62" t="s">
        <v>305</v>
      </c>
    </row>
    <row r="26" spans="1:4" x14ac:dyDescent="0.25">
      <c r="A26" s="18"/>
      <c r="B26" s="18"/>
      <c r="C26" s="18"/>
    </row>
    <row r="27" spans="1:4" s="54" customFormat="1" x14ac:dyDescent="0.25">
      <c r="A27" s="18" t="s">
        <v>465</v>
      </c>
      <c r="B27" s="18"/>
      <c r="C27" s="18"/>
    </row>
    <row r="28" spans="1:4" s="54" customFormat="1" x14ac:dyDescent="0.25">
      <c r="A28" s="18" t="s">
        <v>307</v>
      </c>
      <c r="B28" s="18"/>
      <c r="C28" s="18"/>
    </row>
    <row r="29" spans="1:4" s="54" customFormat="1" x14ac:dyDescent="0.25">
      <c r="A29" s="18" t="s">
        <v>306</v>
      </c>
      <c r="B29" s="18"/>
      <c r="C29" s="18"/>
    </row>
    <row r="30" spans="1:4" x14ac:dyDescent="0.25">
      <c r="A30" s="18"/>
      <c r="B30" s="18"/>
      <c r="C30" s="18"/>
      <c r="D30" s="41"/>
    </row>
    <row r="31" spans="1:4" x14ac:dyDescent="0.25">
      <c r="A31" s="18"/>
      <c r="B31" s="18"/>
      <c r="C31" s="18"/>
      <c r="D31" s="41"/>
    </row>
    <row r="32" spans="1:4" x14ac:dyDescent="0.25">
      <c r="D32" s="41"/>
    </row>
    <row r="33" spans="1:4" x14ac:dyDescent="0.25">
      <c r="D33" s="41"/>
    </row>
    <row r="34" spans="1:4" x14ac:dyDescent="0.25">
      <c r="A34" s="1"/>
      <c r="B34" s="1"/>
      <c r="C34" s="17"/>
      <c r="D34" s="41"/>
    </row>
    <row r="35" spans="1:4" x14ac:dyDescent="0.25">
      <c r="D35" s="41"/>
    </row>
    <row r="36" spans="1:4" x14ac:dyDescent="0.25">
      <c r="D36" s="41"/>
    </row>
    <row r="37" spans="1:4" x14ac:dyDescent="0.25">
      <c r="C37" s="17"/>
      <c r="D37" s="41"/>
    </row>
    <row r="38" spans="1:4" x14ac:dyDescent="0.25">
      <c r="D38" s="41"/>
    </row>
    <row r="39" spans="1:4" x14ac:dyDescent="0.25">
      <c r="D39" s="41"/>
    </row>
    <row r="40" spans="1:4" x14ac:dyDescent="0.25">
      <c r="D40" s="41"/>
    </row>
    <row r="41" spans="1:4" x14ac:dyDescent="0.25">
      <c r="D41" s="41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7"/>
  <sheetViews>
    <sheetView zoomScaleNormal="100" workbookViewId="0">
      <selection activeCell="M13" sqref="M13:M14"/>
    </sheetView>
  </sheetViews>
  <sheetFormatPr defaultRowHeight="12.75" x14ac:dyDescent="0.2"/>
  <cols>
    <col min="1" max="1" width="13.7109375" style="1" customWidth="1"/>
    <col min="2" max="2" width="12.28515625" style="1" bestFit="1" customWidth="1"/>
    <col min="3" max="3" width="13.7109375" style="16" customWidth="1"/>
    <col min="4" max="4" width="12.28515625" style="1" bestFit="1" customWidth="1"/>
    <col min="5" max="5" width="12.85546875" style="16" bestFit="1" customWidth="1"/>
    <col min="6" max="6" width="12.28515625" style="1" bestFit="1" customWidth="1"/>
    <col min="7" max="7" width="13.5703125" style="16" bestFit="1" customWidth="1"/>
    <col min="8" max="8" width="12.28515625" style="1" bestFit="1" customWidth="1"/>
    <col min="9" max="9" width="13.85546875" style="16" customWidth="1"/>
    <col min="10" max="10" width="12.28515625" style="1" bestFit="1" customWidth="1"/>
    <col min="11" max="16384" width="9.140625" style="1"/>
  </cols>
  <sheetData>
    <row r="1" spans="1:10" x14ac:dyDescent="0.2">
      <c r="A1" s="1" t="s">
        <v>98</v>
      </c>
    </row>
    <row r="2" spans="1:10" x14ac:dyDescent="0.2">
      <c r="A2" s="13"/>
    </row>
    <row r="3" spans="1:10" s="2" customFormat="1" ht="15.75" x14ac:dyDescent="0.25">
      <c r="A3" s="43" t="s">
        <v>467</v>
      </c>
      <c r="C3" s="44"/>
      <c r="E3" s="44"/>
      <c r="G3" s="44"/>
      <c r="I3" s="44"/>
    </row>
    <row r="4" spans="1:10" x14ac:dyDescent="0.2">
      <c r="A4" s="5" t="s">
        <v>0</v>
      </c>
    </row>
    <row r="5" spans="1:10" x14ac:dyDescent="0.2">
      <c r="B5" s="19"/>
    </row>
    <row r="6" spans="1:10" ht="25.5" x14ac:dyDescent="0.2">
      <c r="A6" s="61" t="s">
        <v>85</v>
      </c>
      <c r="B6" s="66" t="s">
        <v>130</v>
      </c>
      <c r="C6" s="68" t="s">
        <v>99</v>
      </c>
      <c r="D6" s="66" t="s">
        <v>138</v>
      </c>
      <c r="E6" s="68" t="s">
        <v>99</v>
      </c>
      <c r="F6" s="66" t="s">
        <v>177</v>
      </c>
      <c r="G6" s="68" t="s">
        <v>99</v>
      </c>
      <c r="H6" s="66" t="s">
        <v>309</v>
      </c>
      <c r="I6" s="68" t="s">
        <v>99</v>
      </c>
      <c r="J6" s="66" t="s">
        <v>463</v>
      </c>
    </row>
    <row r="7" spans="1:10" s="20" customFormat="1" ht="25.5" x14ac:dyDescent="0.2">
      <c r="A7" s="63" t="s">
        <v>86</v>
      </c>
      <c r="B7" s="64">
        <v>6366949.1600000001</v>
      </c>
      <c r="C7" s="65">
        <f>SUM(D7-B7)</f>
        <v>18552118.899999999</v>
      </c>
      <c r="D7" s="64">
        <v>24919068.059999999</v>
      </c>
      <c r="E7" s="65">
        <f>SUM(F7-D7)</f>
        <v>-8459109.9099999983</v>
      </c>
      <c r="F7" s="64">
        <v>16459958.15</v>
      </c>
      <c r="G7" s="65">
        <f>SUM(H7-F7)</f>
        <v>13285913.389999999</v>
      </c>
      <c r="H7" s="64">
        <v>29745871.539999999</v>
      </c>
      <c r="I7" s="65">
        <f>SUM(J7-H7)</f>
        <v>-26144414.73</v>
      </c>
      <c r="J7" s="64">
        <v>3601456.81</v>
      </c>
    </row>
    <row r="8" spans="1:10" s="20" customFormat="1" ht="25.5" x14ac:dyDescent="0.2">
      <c r="A8" s="63" t="s">
        <v>100</v>
      </c>
      <c r="B8" s="64">
        <v>22304786.800000001</v>
      </c>
      <c r="C8" s="65">
        <f t="shared" ref="C8:C15" si="0">SUM(D8-B8)</f>
        <v>-21236528.640000001</v>
      </c>
      <c r="D8" s="64">
        <v>1068258.1599999999</v>
      </c>
      <c r="E8" s="65">
        <f t="shared" ref="E8:E15" si="1">SUM(F8-D8)</f>
        <v>184779.04000000004</v>
      </c>
      <c r="F8" s="64">
        <v>1253037.2</v>
      </c>
      <c r="G8" s="65">
        <f t="shared" ref="G8:G15" si="2">SUM(H8-F8)</f>
        <v>-1231105.8899999999</v>
      </c>
      <c r="H8" s="64">
        <v>21931.31</v>
      </c>
      <c r="I8" s="65">
        <f t="shared" ref="I8:I15" si="3">SUM(J8-H8)</f>
        <v>908601.47</v>
      </c>
      <c r="J8" s="64">
        <v>930532.78</v>
      </c>
    </row>
    <row r="9" spans="1:10" s="20" customFormat="1" ht="25.5" x14ac:dyDescent="0.2">
      <c r="A9" s="63" t="s">
        <v>88</v>
      </c>
      <c r="B9" s="64">
        <v>6395842.2999999998</v>
      </c>
      <c r="C9" s="65">
        <f t="shared" si="0"/>
        <v>5745445.1399999997</v>
      </c>
      <c r="D9" s="64">
        <v>12141287.439999999</v>
      </c>
      <c r="E9" s="65">
        <f t="shared" si="1"/>
        <v>6690386.9000000004</v>
      </c>
      <c r="F9" s="64">
        <v>18831674.34</v>
      </c>
      <c r="G9" s="65">
        <f t="shared" si="2"/>
        <v>7593396.9400000013</v>
      </c>
      <c r="H9" s="64">
        <v>26425071.280000001</v>
      </c>
      <c r="I9" s="65">
        <f t="shared" si="3"/>
        <v>9306313.0300000012</v>
      </c>
      <c r="J9" s="64">
        <v>35731384.310000002</v>
      </c>
    </row>
    <row r="10" spans="1:10" s="20" customFormat="1" ht="25.5" x14ac:dyDescent="0.2">
      <c r="A10" s="63" t="s">
        <v>90</v>
      </c>
      <c r="B10" s="64">
        <v>12432835.35</v>
      </c>
      <c r="C10" s="65">
        <f t="shared" si="0"/>
        <v>6739198.0999999996</v>
      </c>
      <c r="D10" s="64">
        <v>19172033.449999999</v>
      </c>
      <c r="E10" s="65">
        <f t="shared" si="1"/>
        <v>-2095114.6099999994</v>
      </c>
      <c r="F10" s="64">
        <v>17076918.84</v>
      </c>
      <c r="G10" s="65">
        <f t="shared" si="2"/>
        <v>1455455.7100000009</v>
      </c>
      <c r="H10" s="64">
        <v>18532374.550000001</v>
      </c>
      <c r="I10" s="65">
        <f t="shared" si="3"/>
        <v>944551.05999999866</v>
      </c>
      <c r="J10" s="64">
        <v>19476925.609999999</v>
      </c>
    </row>
    <row r="11" spans="1:10" s="20" customFormat="1" ht="25.5" x14ac:dyDescent="0.2">
      <c r="A11" s="63" t="s">
        <v>101</v>
      </c>
      <c r="B11" s="64">
        <v>797691.1</v>
      </c>
      <c r="C11" s="65">
        <f t="shared" si="0"/>
        <v>-721142.76</v>
      </c>
      <c r="D11" s="64">
        <v>76548.34</v>
      </c>
      <c r="E11" s="65">
        <f t="shared" si="1"/>
        <v>-40217.659999999996</v>
      </c>
      <c r="F11" s="64">
        <v>36330.68</v>
      </c>
      <c r="G11" s="65">
        <f t="shared" si="2"/>
        <v>246944.94</v>
      </c>
      <c r="H11" s="64">
        <v>283275.62</v>
      </c>
      <c r="I11" s="65">
        <f t="shared" si="3"/>
        <v>733703.91</v>
      </c>
      <c r="J11" s="64">
        <v>1016979.53</v>
      </c>
    </row>
    <row r="12" spans="1:10" s="20" customFormat="1" ht="25.5" x14ac:dyDescent="0.2">
      <c r="A12" s="63" t="s">
        <v>89</v>
      </c>
      <c r="B12" s="64">
        <v>4640</v>
      </c>
      <c r="C12" s="65">
        <f t="shared" si="0"/>
        <v>-4034.64</v>
      </c>
      <c r="D12" s="64">
        <v>605.36</v>
      </c>
      <c r="E12" s="65">
        <f t="shared" si="1"/>
        <v>16205.36</v>
      </c>
      <c r="F12" s="64">
        <v>16810.72</v>
      </c>
      <c r="G12" s="65">
        <f t="shared" si="2"/>
        <v>-3630.4400000000005</v>
      </c>
      <c r="H12" s="64">
        <v>13180.28</v>
      </c>
      <c r="I12" s="65">
        <f t="shared" si="3"/>
        <v>-3144.6100000000006</v>
      </c>
      <c r="J12" s="64">
        <v>10035.67</v>
      </c>
    </row>
    <row r="13" spans="1:10" s="20" customFormat="1" ht="25.5" x14ac:dyDescent="0.2">
      <c r="A13" s="63" t="s">
        <v>311</v>
      </c>
      <c r="B13" s="64">
        <v>0</v>
      </c>
      <c r="C13" s="65">
        <f t="shared" si="0"/>
        <v>0</v>
      </c>
      <c r="D13" s="64">
        <v>0</v>
      </c>
      <c r="E13" s="65">
        <f t="shared" si="1"/>
        <v>2500</v>
      </c>
      <c r="F13" s="64">
        <v>2500</v>
      </c>
      <c r="G13" s="65">
        <f t="shared" si="2"/>
        <v>-2500</v>
      </c>
      <c r="H13" s="64">
        <v>0</v>
      </c>
      <c r="I13" s="65">
        <f t="shared" si="3"/>
        <v>1999.49</v>
      </c>
      <c r="J13" s="64">
        <v>1999.49</v>
      </c>
    </row>
    <row r="14" spans="1:10" s="20" customFormat="1" ht="25.5" x14ac:dyDescent="0.2">
      <c r="A14" s="63" t="s">
        <v>97</v>
      </c>
      <c r="B14" s="64">
        <v>20324517.620000001</v>
      </c>
      <c r="C14" s="65">
        <f t="shared" si="0"/>
        <v>50869.550000000745</v>
      </c>
      <c r="D14" s="64">
        <v>20375387.170000002</v>
      </c>
      <c r="E14" s="65">
        <f t="shared" si="1"/>
        <v>803029.06999999657</v>
      </c>
      <c r="F14" s="64">
        <v>21178416.239999998</v>
      </c>
      <c r="G14" s="65">
        <f t="shared" si="2"/>
        <v>1126551.9400000013</v>
      </c>
      <c r="H14" s="64">
        <v>22304968.18</v>
      </c>
      <c r="I14" s="65">
        <f t="shared" si="3"/>
        <v>899255.25</v>
      </c>
      <c r="J14" s="64">
        <v>23204223.43</v>
      </c>
    </row>
    <row r="15" spans="1:10" s="20" customFormat="1" x14ac:dyDescent="0.2">
      <c r="A15" s="63" t="s">
        <v>92</v>
      </c>
      <c r="B15" s="64">
        <v>218983.88</v>
      </c>
      <c r="C15" s="65">
        <f t="shared" si="0"/>
        <v>-42103.890000000014</v>
      </c>
      <c r="D15" s="64">
        <v>176879.99</v>
      </c>
      <c r="E15" s="65">
        <f t="shared" si="1"/>
        <v>100660.35000000003</v>
      </c>
      <c r="F15" s="64">
        <v>277540.34000000003</v>
      </c>
      <c r="G15" s="65">
        <f t="shared" si="2"/>
        <v>-33998.47000000003</v>
      </c>
      <c r="H15" s="64">
        <v>243541.87</v>
      </c>
      <c r="I15" s="65">
        <f t="shared" si="3"/>
        <v>-46643.449999999983</v>
      </c>
      <c r="J15" s="64">
        <v>196898.42</v>
      </c>
    </row>
    <row r="16" spans="1:10" s="20" customFormat="1" x14ac:dyDescent="0.2">
      <c r="A16" s="70"/>
      <c r="B16" s="71">
        <f t="shared" ref="B16:H16" si="4">SUM(B7:B15)</f>
        <v>68846246.209999993</v>
      </c>
      <c r="C16" s="130">
        <f t="shared" si="4"/>
        <v>9083821.7599999961</v>
      </c>
      <c r="D16" s="71">
        <f t="shared" si="4"/>
        <v>77930067.969999999</v>
      </c>
      <c r="E16" s="130">
        <f t="shared" si="4"/>
        <v>-2796881.4600000009</v>
      </c>
      <c r="F16" s="71">
        <f t="shared" si="4"/>
        <v>75133186.510000005</v>
      </c>
      <c r="G16" s="130">
        <f t="shared" si="4"/>
        <v>22437028.120000001</v>
      </c>
      <c r="H16" s="71">
        <f t="shared" si="4"/>
        <v>97570214.629999995</v>
      </c>
      <c r="I16" s="130">
        <f t="shared" ref="I16:J16" si="5">SUM(I7:I15)</f>
        <v>-13399778.58</v>
      </c>
      <c r="J16" s="71">
        <f t="shared" si="5"/>
        <v>84170436.050000012</v>
      </c>
    </row>
    <row r="17" spans="1:10" s="20" customFormat="1" ht="38.25" x14ac:dyDescent="0.2">
      <c r="A17" s="63" t="s">
        <v>95</v>
      </c>
      <c r="B17" s="64">
        <v>4037888.13</v>
      </c>
      <c r="C17" s="65">
        <f>SUM(D17-B17)</f>
        <v>1013513.6399999997</v>
      </c>
      <c r="D17" s="64">
        <v>5051401.7699999996</v>
      </c>
      <c r="E17" s="65">
        <f>SUM(F17-D17)</f>
        <v>329495.44000000041</v>
      </c>
      <c r="F17" s="64">
        <v>5380897.21</v>
      </c>
      <c r="G17" s="65">
        <f>SUM(H17-F17)</f>
        <v>1194305.9900000002</v>
      </c>
      <c r="H17" s="64">
        <v>6575203.2000000002</v>
      </c>
      <c r="I17" s="65">
        <f>SUM(J17-H17)</f>
        <v>-897689.58000000007</v>
      </c>
      <c r="J17" s="64">
        <v>5677513.6200000001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7"/>
  <sheetViews>
    <sheetView tabSelected="1" workbookViewId="0">
      <selection activeCell="F37" sqref="F37"/>
    </sheetView>
  </sheetViews>
  <sheetFormatPr defaultRowHeight="12.75" x14ac:dyDescent="0.2"/>
  <cols>
    <col min="1" max="1" width="10.85546875" style="1" customWidth="1"/>
    <col min="2" max="2" width="13.85546875" style="1" customWidth="1"/>
    <col min="3" max="3" width="12.7109375" style="1" customWidth="1"/>
    <col min="4" max="4" width="12.5703125" style="1" customWidth="1"/>
    <col min="5" max="5" width="13.42578125" style="1" customWidth="1"/>
    <col min="6" max="6" width="11.85546875" style="1" customWidth="1"/>
    <col min="7" max="7" width="11.7109375" style="1" customWidth="1"/>
    <col min="8" max="8" width="12.85546875" style="1" customWidth="1"/>
    <col min="9" max="16384" width="9.140625" style="1"/>
  </cols>
  <sheetData>
    <row r="1" spans="1:17" x14ac:dyDescent="0.2">
      <c r="A1" s="5" t="s">
        <v>310</v>
      </c>
    </row>
    <row r="2" spans="1:17" x14ac:dyDescent="0.2">
      <c r="A2" s="136"/>
    </row>
    <row r="3" spans="1:17" ht="15.75" x14ac:dyDescent="0.25">
      <c r="A3" s="21" t="s">
        <v>178</v>
      </c>
      <c r="B3" s="21"/>
      <c r="C3" s="22"/>
      <c r="D3" s="22"/>
      <c r="E3" s="22"/>
      <c r="F3" s="22"/>
      <c r="G3" s="22"/>
    </row>
    <row r="4" spans="1:17" ht="15.75" x14ac:dyDescent="0.25">
      <c r="A4" s="5"/>
      <c r="B4" s="21"/>
      <c r="C4" s="22"/>
      <c r="D4" s="22"/>
      <c r="E4" s="22"/>
      <c r="F4" s="22"/>
      <c r="G4" s="22"/>
    </row>
    <row r="5" spans="1:17" x14ac:dyDescent="0.2">
      <c r="A5" s="226" t="s">
        <v>0</v>
      </c>
      <c r="B5" s="227"/>
      <c r="C5" s="227"/>
      <c r="D5" s="227"/>
      <c r="E5" s="227"/>
      <c r="F5" s="228"/>
      <c r="G5" s="22"/>
    </row>
    <row r="6" spans="1:17" x14ac:dyDescent="0.2">
      <c r="A6" s="137">
        <v>2009</v>
      </c>
      <c r="B6" s="137">
        <v>2010</v>
      </c>
      <c r="C6" s="137">
        <v>2011</v>
      </c>
      <c r="D6" s="137">
        <v>2012</v>
      </c>
      <c r="E6" s="137">
        <v>2013</v>
      </c>
      <c r="F6" s="137">
        <v>2014</v>
      </c>
      <c r="G6" s="22"/>
    </row>
    <row r="7" spans="1:17" x14ac:dyDescent="0.2">
      <c r="A7" s="23">
        <v>9187500</v>
      </c>
      <c r="B7" s="23">
        <v>17875000</v>
      </c>
      <c r="C7" s="23">
        <v>16017045</v>
      </c>
      <c r="D7" s="23">
        <v>29642682.219999999</v>
      </c>
      <c r="E7" s="23">
        <v>25638150.219999999</v>
      </c>
      <c r="F7" s="23">
        <v>21633618.219999999</v>
      </c>
      <c r="G7" s="22"/>
    </row>
    <row r="8" spans="1:17" x14ac:dyDescent="0.2">
      <c r="A8" s="138">
        <v>2015</v>
      </c>
      <c r="B8" s="138">
        <v>2016</v>
      </c>
      <c r="C8" s="138">
        <v>2017</v>
      </c>
      <c r="D8" s="138">
        <v>2018</v>
      </c>
      <c r="E8" s="138">
        <v>2019</v>
      </c>
      <c r="F8" s="138">
        <v>2020</v>
      </c>
      <c r="G8" s="22"/>
    </row>
    <row r="9" spans="1:17" x14ac:dyDescent="0.2">
      <c r="A9" s="23">
        <v>17629086.219999999</v>
      </c>
      <c r="B9" s="24">
        <v>13958265.220000001</v>
      </c>
      <c r="C9" s="24">
        <v>13419403.08</v>
      </c>
      <c r="D9" s="24">
        <v>15190106.189999999</v>
      </c>
      <c r="E9" s="24">
        <v>33762738.219999999</v>
      </c>
      <c r="F9" s="23">
        <v>28284952</v>
      </c>
      <c r="G9" s="22"/>
    </row>
    <row r="10" spans="1:17" x14ac:dyDescent="0.2">
      <c r="A10" s="138">
        <v>2021</v>
      </c>
      <c r="B10" s="138">
        <v>2022</v>
      </c>
      <c r="C10" s="138">
        <v>2023</v>
      </c>
      <c r="D10" s="138">
        <v>2024</v>
      </c>
      <c r="E10" s="138">
        <v>2025</v>
      </c>
      <c r="F10" s="138">
        <v>2026</v>
      </c>
      <c r="G10" s="22"/>
    </row>
    <row r="11" spans="1:17" x14ac:dyDescent="0.2">
      <c r="A11" s="23">
        <v>24784864</v>
      </c>
      <c r="B11" s="24">
        <v>21284776</v>
      </c>
      <c r="C11" s="24">
        <v>17784688</v>
      </c>
      <c r="D11" s="24">
        <v>14285680</v>
      </c>
      <c r="E11" s="24"/>
      <c r="F11" s="23"/>
      <c r="G11" s="22"/>
      <c r="L11" s="72"/>
      <c r="M11" s="72"/>
      <c r="N11" s="72"/>
      <c r="O11" s="72"/>
      <c r="P11" s="72"/>
      <c r="Q11" s="72"/>
    </row>
    <row r="12" spans="1:17" x14ac:dyDescent="0.2">
      <c r="A12" s="75"/>
      <c r="B12" s="73"/>
      <c r="C12" s="74"/>
      <c r="D12" s="74"/>
      <c r="E12" s="74"/>
      <c r="F12" s="72"/>
      <c r="G12" s="22"/>
      <c r="L12" s="72"/>
      <c r="M12" s="72"/>
      <c r="N12" s="72"/>
      <c r="O12" s="72"/>
      <c r="P12" s="72"/>
      <c r="Q12" s="72"/>
    </row>
    <row r="13" spans="1:17" x14ac:dyDescent="0.2">
      <c r="A13" s="25" t="s">
        <v>308</v>
      </c>
      <c r="B13" s="25"/>
      <c r="C13" s="25"/>
      <c r="D13" s="25"/>
      <c r="E13" s="22"/>
      <c r="F13" s="22"/>
      <c r="G13" s="22"/>
      <c r="L13" s="139"/>
      <c r="M13" s="139"/>
      <c r="N13" s="139"/>
      <c r="O13" s="139"/>
      <c r="P13" s="139"/>
      <c r="Q13" s="139"/>
    </row>
    <row r="14" spans="1:17" x14ac:dyDescent="0.2">
      <c r="A14" s="22"/>
      <c r="B14" s="22"/>
      <c r="C14" s="22"/>
      <c r="D14" s="22"/>
      <c r="E14" s="22"/>
      <c r="F14" s="22"/>
      <c r="G14" s="22"/>
      <c r="L14" s="72"/>
      <c r="M14" s="73"/>
      <c r="N14" s="74"/>
      <c r="O14" s="74"/>
      <c r="P14" s="74"/>
      <c r="Q14" s="72"/>
    </row>
    <row r="15" spans="1:17" x14ac:dyDescent="0.2">
      <c r="A15" s="26" t="s">
        <v>139</v>
      </c>
      <c r="B15" s="27"/>
      <c r="C15" s="22"/>
      <c r="D15" s="28"/>
      <c r="E15" s="28" t="s">
        <v>102</v>
      </c>
      <c r="F15" s="29"/>
      <c r="G15" s="29"/>
      <c r="L15" s="139"/>
      <c r="M15" s="139"/>
      <c r="N15" s="139"/>
      <c r="O15" s="139"/>
      <c r="P15" s="139"/>
      <c r="Q15" s="139"/>
    </row>
    <row r="16" spans="1:17" x14ac:dyDescent="0.2">
      <c r="A16" s="30"/>
      <c r="B16" s="27"/>
      <c r="C16" s="22"/>
      <c r="D16" s="28"/>
      <c r="E16" s="28" t="s">
        <v>116</v>
      </c>
      <c r="F16" s="29"/>
      <c r="G16" s="29"/>
      <c r="L16" s="75"/>
      <c r="M16" s="73"/>
      <c r="N16" s="74"/>
      <c r="O16" s="74"/>
      <c r="P16" s="74"/>
      <c r="Q16" s="72"/>
    </row>
    <row r="17" spans="1:17" x14ac:dyDescent="0.2">
      <c r="A17" s="30"/>
      <c r="B17" s="27"/>
      <c r="C17" s="22"/>
      <c r="D17" s="28"/>
      <c r="E17" s="28" t="s">
        <v>103</v>
      </c>
      <c r="F17" s="29"/>
      <c r="G17" s="29"/>
    </row>
    <row r="18" spans="1:17" x14ac:dyDescent="0.2">
      <c r="A18" s="30"/>
      <c r="B18" s="27"/>
      <c r="C18" s="22"/>
      <c r="D18" s="28"/>
      <c r="E18" s="108" t="s">
        <v>104</v>
      </c>
      <c r="F18" s="107"/>
      <c r="G18" s="29"/>
    </row>
    <row r="19" spans="1:17" x14ac:dyDescent="0.2">
      <c r="A19" s="30"/>
      <c r="B19" s="26"/>
      <c r="C19" s="22"/>
      <c r="D19" s="31"/>
      <c r="E19" s="31" t="s">
        <v>105</v>
      </c>
      <c r="F19" s="29"/>
      <c r="G19" s="29"/>
    </row>
    <row r="20" spans="1:17" x14ac:dyDescent="0.2">
      <c r="A20" s="28"/>
      <c r="B20" s="26"/>
      <c r="C20" s="22"/>
      <c r="D20" s="31"/>
      <c r="E20" s="29"/>
      <c r="F20" s="29"/>
      <c r="G20" s="29"/>
    </row>
    <row r="21" spans="1:17" x14ac:dyDescent="0.2">
      <c r="A21" s="1" t="s">
        <v>140</v>
      </c>
      <c r="C21" s="22"/>
      <c r="D21" s="4"/>
      <c r="E21" s="4" t="s">
        <v>117</v>
      </c>
      <c r="F21" s="29"/>
      <c r="G21" s="31"/>
    </row>
    <row r="22" spans="1:17" x14ac:dyDescent="0.2">
      <c r="C22" s="22"/>
      <c r="D22" s="4"/>
      <c r="E22" s="4" t="s">
        <v>118</v>
      </c>
      <c r="F22" s="29"/>
      <c r="G22" s="31"/>
    </row>
    <row r="23" spans="1:17" x14ac:dyDescent="0.2">
      <c r="C23" s="22"/>
      <c r="D23" s="4"/>
      <c r="E23" s="4" t="s">
        <v>106</v>
      </c>
      <c r="F23" s="32"/>
      <c r="G23" s="31"/>
    </row>
    <row r="24" spans="1:17" x14ac:dyDescent="0.2">
      <c r="C24" s="22"/>
      <c r="D24" s="4"/>
      <c r="E24" s="109" t="s">
        <v>107</v>
      </c>
      <c r="F24" s="29"/>
      <c r="G24" s="31"/>
    </row>
    <row r="25" spans="1:17" x14ac:dyDescent="0.2">
      <c r="C25" s="22"/>
      <c r="D25" s="4"/>
      <c r="E25" s="4" t="s">
        <v>108</v>
      </c>
      <c r="F25" s="29"/>
      <c r="G25" s="31"/>
      <c r="L25" s="225"/>
      <c r="M25" s="225"/>
      <c r="N25" s="225"/>
      <c r="O25" s="225"/>
      <c r="P25" s="225"/>
      <c r="Q25" s="225"/>
    </row>
    <row r="26" spans="1:17" x14ac:dyDescent="0.2">
      <c r="A26" s="28"/>
      <c r="B26" s="26"/>
      <c r="C26" s="22"/>
      <c r="D26" s="31"/>
      <c r="E26" s="29"/>
      <c r="F26" s="29"/>
      <c r="G26" s="29"/>
      <c r="L26" s="139"/>
      <c r="M26" s="139"/>
      <c r="N26" s="139"/>
      <c r="O26" s="139"/>
      <c r="P26" s="139"/>
      <c r="Q26" s="139"/>
    </row>
    <row r="27" spans="1:17" x14ac:dyDescent="0.2">
      <c r="A27" s="1" t="s">
        <v>141</v>
      </c>
      <c r="C27" s="22"/>
      <c r="D27" s="4"/>
      <c r="E27" s="4" t="s">
        <v>117</v>
      </c>
      <c r="F27" s="29"/>
      <c r="G27" s="31"/>
      <c r="L27" s="72"/>
      <c r="M27" s="72"/>
      <c r="N27" s="72"/>
      <c r="O27" s="72"/>
      <c r="P27" s="72"/>
      <c r="Q27" s="72"/>
    </row>
    <row r="28" spans="1:17" x14ac:dyDescent="0.2">
      <c r="C28" s="22"/>
      <c r="D28" s="4"/>
      <c r="E28" s="4" t="s">
        <v>119</v>
      </c>
      <c r="F28" s="29"/>
      <c r="G28" s="31"/>
      <c r="L28" s="139"/>
      <c r="M28" s="139"/>
      <c r="N28" s="139"/>
      <c r="O28" s="139"/>
      <c r="P28" s="139"/>
      <c r="Q28" s="139"/>
    </row>
    <row r="29" spans="1:17" x14ac:dyDescent="0.2">
      <c r="C29" s="22"/>
      <c r="D29" s="4"/>
      <c r="E29" s="4" t="s">
        <v>109</v>
      </c>
      <c r="F29" s="32"/>
      <c r="G29" s="31"/>
      <c r="L29" s="72"/>
      <c r="M29" s="73"/>
      <c r="N29" s="74"/>
      <c r="O29" s="74"/>
      <c r="P29" s="74"/>
      <c r="Q29" s="72"/>
    </row>
    <row r="30" spans="1:17" x14ac:dyDescent="0.2">
      <c r="C30" s="22"/>
      <c r="D30" s="4"/>
      <c r="E30" s="109" t="s">
        <v>110</v>
      </c>
      <c r="F30" s="32"/>
      <c r="G30" s="31"/>
      <c r="L30" s="139"/>
      <c r="M30" s="139"/>
      <c r="N30" s="139"/>
      <c r="O30" s="139"/>
      <c r="P30" s="139"/>
      <c r="Q30" s="139"/>
    </row>
    <row r="31" spans="1:17" x14ac:dyDescent="0.2">
      <c r="C31" s="22"/>
      <c r="D31" s="4"/>
      <c r="E31" s="4" t="s">
        <v>108</v>
      </c>
      <c r="F31" s="29"/>
      <c r="G31" s="31"/>
      <c r="L31" s="75"/>
      <c r="M31" s="73"/>
      <c r="N31" s="74"/>
      <c r="O31" s="74"/>
      <c r="P31" s="74"/>
      <c r="Q31" s="72"/>
    </row>
    <row r="32" spans="1:17" x14ac:dyDescent="0.2">
      <c r="A32" s="28"/>
      <c r="B32" s="26"/>
      <c r="C32" s="22"/>
      <c r="D32" s="31"/>
      <c r="E32" s="22"/>
      <c r="F32" s="22"/>
      <c r="G32" s="22"/>
    </row>
    <row r="33" spans="1:7" x14ac:dyDescent="0.2">
      <c r="A33" s="22"/>
      <c r="B33" s="22"/>
      <c r="C33" s="22"/>
      <c r="D33" s="22"/>
      <c r="E33" s="140"/>
      <c r="F33" s="22"/>
      <c r="G33" s="22"/>
    </row>
    <row r="34" spans="1:7" ht="12.75" customHeight="1" x14ac:dyDescent="0.2">
      <c r="A34" s="141" t="s">
        <v>111</v>
      </c>
      <c r="B34" s="142" t="s">
        <v>468</v>
      </c>
      <c r="C34" s="143"/>
      <c r="D34" s="45">
        <v>0</v>
      </c>
      <c r="E34" s="77"/>
      <c r="F34" s="22"/>
      <c r="G34" s="22"/>
    </row>
    <row r="35" spans="1:7" ht="12.75" customHeight="1" x14ac:dyDescent="0.2">
      <c r="A35" s="141" t="s">
        <v>112</v>
      </c>
      <c r="B35" s="142" t="s">
        <v>468</v>
      </c>
      <c r="C35" s="143"/>
      <c r="D35" s="45">
        <v>14285680</v>
      </c>
      <c r="E35" s="77"/>
      <c r="F35" s="22"/>
      <c r="G35" s="22"/>
    </row>
    <row r="36" spans="1:7" ht="12.75" customHeight="1" x14ac:dyDescent="0.2">
      <c r="A36" s="141" t="s">
        <v>113</v>
      </c>
      <c r="B36" s="144" t="s">
        <v>468</v>
      </c>
      <c r="C36" s="145"/>
      <c r="D36" s="45">
        <v>0</v>
      </c>
      <c r="E36" s="77"/>
      <c r="F36" s="22"/>
      <c r="G36" s="22"/>
    </row>
    <row r="37" spans="1:7" x14ac:dyDescent="0.2">
      <c r="A37" s="81" t="s">
        <v>33</v>
      </c>
      <c r="B37" s="76" t="s">
        <v>179</v>
      </c>
      <c r="C37" s="80"/>
      <c r="D37" s="79">
        <f>SUM(D34:D36)</f>
        <v>14285680</v>
      </c>
      <c r="E37" s="78"/>
      <c r="F37" s="22"/>
      <c r="G37" s="22"/>
    </row>
  </sheetData>
  <mergeCells count="2">
    <mergeCell ref="L25:Q25"/>
    <mergeCell ref="A5:F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</vt:i4>
      </vt:variant>
    </vt:vector>
  </HeadingPairs>
  <TitlesOfParts>
    <vt:vector size="11" baseType="lpstr">
      <vt:lpstr>přehled daňových příjmů</vt:lpstr>
      <vt:lpstr>vývoj daňových příjmů</vt:lpstr>
      <vt:lpstr>dotace</vt:lpstr>
      <vt:lpstr>dotace MPR</vt:lpstr>
      <vt:lpstr>Převody výdajů do roku 2025</vt:lpstr>
      <vt:lpstr>VFP</vt:lpstr>
      <vt:lpstr>zůstatky účtů</vt:lpstr>
      <vt:lpstr>pohyb na účtech</vt:lpstr>
      <vt:lpstr>přehled - úvěry</vt:lpstr>
      <vt:lpstr>dotace!Oblast_tisku</vt:lpstr>
      <vt:lpstr>'přehled - úvěry'!Oblast_tisku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Friedlová</dc:creator>
  <cp:lastModifiedBy>Petra Wantulová, DiS.</cp:lastModifiedBy>
  <cp:lastPrinted>2025-04-09T15:00:35Z</cp:lastPrinted>
  <dcterms:created xsi:type="dcterms:W3CDTF">2020-03-09T08:29:12Z</dcterms:created>
  <dcterms:modified xsi:type="dcterms:W3CDTF">2025-05-05T08:56:42Z</dcterms:modified>
</cp:coreProperties>
</file>